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city.taito.tokyo.jp\台東区\福祉部\介護保険課\課外秘\06事業者担当\21事業者指定\10ホームページ【事業者情報（事業者の方へ）】掲載内容・添付書類\１．地域密着型サービス事業者【指定申請・変更等様式一覧】\1.指定新規\2021.4～\勤務一覧様式（各サービス）\"/>
    </mc:Choice>
  </mc:AlternateContent>
  <bookViews>
    <workbookView xWindow="0" yWindow="0" windowWidth="20490" windowHeight="6780" firstSheet="2" activeTab="5"/>
  </bookViews>
  <sheets>
    <sheet name="【記載例】小規模多機能型居宅介護" sheetId="8" r:id="rId1"/>
    <sheet name="【記載例】シフト記号表（勤務時間帯）" sheetId="5" r:id="rId2"/>
    <sheet name="小規模多機能型居宅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'【記載例】シフト記号表（勤務時間帯）'!$A$1:$AH$49</definedName>
    <definedName name="_xlnm.Print_Area" localSheetId="0">【記載例】小規模多機能型居宅介護!$A$1:$BH$74</definedName>
    <definedName name="_xlnm.Print_Area" localSheetId="3">'シフト記号表（勤務時間帯）'!$A$1:$AH$49</definedName>
    <definedName name="_xlnm.Print_Area" localSheetId="4">記入方法!$A$1:$U$71</definedName>
    <definedName name="_xlnm.Print_Area" localSheetId="2">小規模多機能型居宅介護!$A$1:$BH$74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2" l="1"/>
  <c r="AY14" i="8"/>
  <c r="Y39" i="9" l="1"/>
  <c r="Y40" i="9"/>
  <c r="Y41" i="9"/>
  <c r="Y42" i="9"/>
  <c r="Y43" i="9"/>
  <c r="Y44" i="9"/>
  <c r="Y45" i="9"/>
  <c r="Y46" i="9"/>
  <c r="Y47" i="9"/>
  <c r="Y38" i="9"/>
  <c r="Y9" i="9"/>
  <c r="Y10" i="9"/>
  <c r="Y11" i="9"/>
  <c r="Y12" i="9"/>
  <c r="Y13" i="9"/>
  <c r="Y14" i="9"/>
  <c r="Y15" i="9"/>
  <c r="Y16" i="9"/>
  <c r="Y17" i="9"/>
  <c r="Y18" i="9"/>
  <c r="Y19" i="9"/>
  <c r="Y20" i="9"/>
  <c r="Y21" i="9"/>
  <c r="Y8" i="9"/>
  <c r="Y46" i="5"/>
  <c r="Y39" i="5"/>
  <c r="Y40" i="5"/>
  <c r="Y41" i="5"/>
  <c r="Y42" i="5"/>
  <c r="Y43" i="5"/>
  <c r="Y44" i="5"/>
  <c r="Y45"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S16" i="9"/>
  <c r="O16" i="9"/>
  <c r="M16" i="9"/>
  <c r="Q16" i="9" s="1"/>
  <c r="W16" i="9" s="1"/>
  <c r="K16" i="9"/>
  <c r="U15" i="9"/>
  <c r="O15" i="9"/>
  <c r="S15" i="9" s="1"/>
  <c r="M15" i="9"/>
  <c r="K15" i="9"/>
  <c r="U14" i="9"/>
  <c r="S14" i="9"/>
  <c r="O14" i="9"/>
  <c r="M14" i="9"/>
  <c r="Q14" i="9" s="1"/>
  <c r="K14" i="9"/>
  <c r="U13" i="9"/>
  <c r="O13" i="9"/>
  <c r="S13" i="9" s="1"/>
  <c r="M13" i="9"/>
  <c r="K13" i="9"/>
  <c r="U12" i="9"/>
  <c r="S12" i="9"/>
  <c r="O12" i="9"/>
  <c r="M12" i="9"/>
  <c r="Q12" i="9" s="1"/>
  <c r="W12" i="9" s="1"/>
  <c r="K12" i="9"/>
  <c r="U11" i="9"/>
  <c r="O11" i="9"/>
  <c r="S11" i="9" s="1"/>
  <c r="M11" i="9"/>
  <c r="K11" i="9"/>
  <c r="U10" i="9"/>
  <c r="S10" i="9"/>
  <c r="O10" i="9"/>
  <c r="M10" i="9"/>
  <c r="Q10" i="9" s="1"/>
  <c r="K10" i="9"/>
  <c r="U9" i="9"/>
  <c r="O9" i="9"/>
  <c r="S9" i="9" s="1"/>
  <c r="M9" i="9"/>
  <c r="Q9" i="9" s="1"/>
  <c r="W9" i="9" s="1"/>
  <c r="K9" i="9"/>
  <c r="U8" i="9"/>
  <c r="S8" i="9"/>
  <c r="Q8" i="9"/>
  <c r="W8" i="9" s="1"/>
  <c r="O8" i="9"/>
  <c r="M8" i="9"/>
  <c r="K8" i="9"/>
  <c r="AY44" i="2" l="1"/>
  <c r="BA44" i="2" s="1"/>
  <c r="AY23" i="2"/>
  <c r="BA23" i="2" s="1"/>
  <c r="AY29" i="2"/>
  <c r="BA29" i="2" s="1"/>
  <c r="AY35" i="2"/>
  <c r="BA35" i="2" s="1"/>
  <c r="AY41" i="2"/>
  <c r="BA41" i="2" s="1"/>
  <c r="AY47" i="2"/>
  <c r="BA47" i="2" s="1"/>
  <c r="AY53" i="2"/>
  <c r="BA53" i="2" s="1"/>
  <c r="AY59" i="2"/>
  <c r="BA59" i="2" s="1"/>
  <c r="AY65" i="2"/>
  <c r="BA65" i="2" s="1"/>
  <c r="AY21" i="2"/>
  <c r="BA21" i="2" s="1"/>
  <c r="AY30" i="2"/>
  <c r="BA30" i="2" s="1"/>
  <c r="AY36" i="2"/>
  <c r="BA36" i="2" s="1"/>
  <c r="AY48" i="2"/>
  <c r="BA48" i="2" s="1"/>
  <c r="AY54" i="2"/>
  <c r="BA54" i="2" s="1"/>
  <c r="AY60" i="2"/>
  <c r="BA60" i="2" s="1"/>
  <c r="AY66" i="2"/>
  <c r="BA66" i="2" s="1"/>
  <c r="AY42" i="2"/>
  <c r="BA42" i="2" s="1"/>
  <c r="AY27" i="2"/>
  <c r="BA27" i="2" s="1"/>
  <c r="AY33" i="2"/>
  <c r="BA33" i="2" s="1"/>
  <c r="AY39" i="2"/>
  <c r="BA39" i="2" s="1"/>
  <c r="AY45" i="2"/>
  <c r="BA45" i="2" s="1"/>
  <c r="AY51" i="2"/>
  <c r="BA51" i="2" s="1"/>
  <c r="AY57" i="2"/>
  <c r="BA57" i="2" s="1"/>
  <c r="AY63" i="2"/>
  <c r="BA63" i="2" s="1"/>
  <c r="Q13" i="9"/>
  <c r="W13" i="9" s="1"/>
  <c r="Q17" i="9"/>
  <c r="W17" i="9" s="1"/>
  <c r="W14" i="9"/>
  <c r="Q44" i="9"/>
  <c r="W44" i="9" s="1"/>
  <c r="W10" i="9"/>
  <c r="Q11" i="9"/>
  <c r="W11" i="9" s="1"/>
  <c r="Q15" i="9"/>
  <c r="W15" i="9" s="1"/>
  <c r="Q45" i="9"/>
  <c r="W45" i="9" s="1"/>
  <c r="Q46" i="9"/>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1"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2"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W44" i="5"/>
  <c r="W13"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1"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J71" i="8" l="1"/>
  <c r="AY53" i="8"/>
  <c r="BA53" i="8" s="1"/>
  <c r="AY35" i="8"/>
  <c r="BA35" i="8" s="1"/>
  <c r="AY62" i="8"/>
  <c r="BA62" i="8" s="1"/>
  <c r="AY47" i="8"/>
  <c r="BA47" i="8" s="1"/>
  <c r="AY41" i="8"/>
  <c r="BA41" i="8" s="1"/>
  <c r="AY44" i="8"/>
  <c r="BA44" i="8" s="1"/>
  <c r="AY26" i="8"/>
  <c r="BA26" i="8" s="1"/>
  <c r="AY59" i="8"/>
  <c r="BA59" i="8" s="1"/>
  <c r="AY32" i="8"/>
  <c r="BA32" i="8" s="1"/>
  <c r="AY56" i="8"/>
  <c r="BA56" i="8" s="1"/>
  <c r="AY38" i="8"/>
  <c r="BA38" i="8" s="1"/>
  <c r="AY29" i="8"/>
  <c r="BA29" i="8" s="1"/>
  <c r="AY51" i="8"/>
  <c r="BA51" i="8" s="1"/>
  <c r="AN71" i="8"/>
  <c r="AB71"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1" i="8"/>
  <c r="AU71" i="8"/>
  <c r="AP71" i="8"/>
  <c r="AG71" i="8"/>
  <c r="AI71" i="8"/>
  <c r="AW65" i="8"/>
  <c r="AO65" i="8"/>
  <c r="AO71" i="8" s="1"/>
  <c r="AK65" i="8"/>
  <c r="Y65" i="8"/>
  <c r="Y71" i="8" s="1"/>
  <c r="AV65" i="8"/>
  <c r="AR65" i="8"/>
  <c r="AR71" i="8" s="1"/>
  <c r="AF65" i="8"/>
  <c r="T65" i="8"/>
  <c r="T71" i="8" s="1"/>
  <c r="AQ65" i="8"/>
  <c r="AM65" i="8"/>
  <c r="AM71" i="8" s="1"/>
  <c r="AA65" i="8"/>
  <c r="AD65" i="8"/>
  <c r="AD71" i="8" s="1"/>
  <c r="AH65" i="8"/>
  <c r="AT65" i="8"/>
  <c r="AT71"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1" i="8"/>
  <c r="AY20" i="8"/>
  <c r="BA20" i="8" s="1"/>
  <c r="AH71" i="8"/>
  <c r="AQ71"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X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K71" i="8"/>
  <c r="V71" i="8"/>
  <c r="AS71" i="8"/>
  <c r="AC71" i="8"/>
  <c r="AW71" i="8"/>
  <c r="W71"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1" i="8"/>
  <c r="AR63" i="8"/>
  <c r="AJ63" i="8"/>
  <c r="AF63" i="8"/>
  <c r="X63" i="8"/>
  <c r="AU63" i="8"/>
  <c r="AQ63" i="8"/>
  <c r="AM63" i="8"/>
  <c r="AI63" i="8"/>
  <c r="W63" i="8"/>
  <c r="AT63" i="8"/>
  <c r="AP63" i="8"/>
  <c r="AD63" i="8"/>
  <c r="V63" i="8"/>
  <c r="AC63" i="8"/>
  <c r="AV71" i="8"/>
  <c r="Z71" i="8"/>
  <c r="AE71" i="8"/>
  <c r="AA71" i="8"/>
  <c r="AP60" i="8"/>
  <c r="AL60" i="8"/>
  <c r="AH60" i="8"/>
  <c r="Z60" i="8"/>
  <c r="AW60" i="8"/>
  <c r="AS60" i="8"/>
  <c r="AC60" i="8"/>
  <c r="Y60" i="8"/>
  <c r="U60" i="8"/>
  <c r="AN60" i="8"/>
  <c r="AJ60" i="8"/>
  <c r="AB60" i="8"/>
  <c r="X60" i="8"/>
  <c r="T60" i="8"/>
  <c r="AE60" i="8"/>
  <c r="AQ60" i="8"/>
  <c r="AI60" i="8"/>
  <c r="AU60" i="8"/>
  <c r="AM60" i="8"/>
  <c r="W60" i="8"/>
  <c r="AY65" i="8" l="1"/>
  <c r="BA65" i="8" s="1"/>
  <c r="AY36" i="8"/>
  <c r="BA36" i="8" s="1"/>
  <c r="AY45" i="8"/>
  <c r="BA45" i="8" s="1"/>
  <c r="AY33" i="8"/>
  <c r="BA33" i="8" s="1"/>
  <c r="AY54" i="8"/>
  <c r="BA54" i="8" s="1"/>
  <c r="AY60" i="8"/>
  <c r="BA60" i="8" s="1"/>
  <c r="AY63" i="8"/>
  <c r="BA63" i="8" s="1"/>
  <c r="AY30" i="8"/>
  <c r="BA30" i="8" s="1"/>
  <c r="AY27" i="8"/>
  <c r="BA27" i="8" s="1"/>
  <c r="AY39" i="8"/>
  <c r="BA39" i="8" s="1"/>
  <c r="AY48" i="8"/>
  <c r="BA48" i="8" s="1"/>
  <c r="AY42" i="8"/>
  <c r="BA42" i="8" s="1"/>
  <c r="AY57" i="8"/>
  <c r="BA57" i="8" s="1"/>
  <c r="AY71" i="8"/>
  <c r="AT66" i="8"/>
  <c r="AH66" i="8"/>
  <c r="AH72" i="8" s="1"/>
  <c r="AD66" i="8"/>
  <c r="AD72" i="8" s="1"/>
  <c r="V66" i="8"/>
  <c r="AW66" i="8"/>
  <c r="AO66" i="8"/>
  <c r="AO72" i="8" s="1"/>
  <c r="AK66" i="8"/>
  <c r="AK72" i="8" s="1"/>
  <c r="Y66" i="8"/>
  <c r="Y72" i="8" s="1"/>
  <c r="AV66" i="8"/>
  <c r="AR66" i="8"/>
  <c r="AR72" i="8" s="1"/>
  <c r="AF66" i="8"/>
  <c r="AF72" i="8" s="1"/>
  <c r="T66" i="8"/>
  <c r="AM66" i="8"/>
  <c r="AM72" i="8" s="1"/>
  <c r="AA66" i="8"/>
  <c r="AA72" i="8" s="1"/>
  <c r="AQ66" i="8"/>
  <c r="AQ72" i="8" s="1"/>
  <c r="AW72" i="8"/>
  <c r="AJ72" i="8"/>
  <c r="AT72" i="8"/>
  <c r="AI72" i="8"/>
  <c r="Z72" i="8"/>
  <c r="W72" i="8"/>
  <c r="AN72" i="8"/>
  <c r="AL72" i="8"/>
  <c r="AU72" i="8"/>
  <c r="AP72" i="8"/>
  <c r="AE72" i="8"/>
  <c r="AV72" i="8"/>
  <c r="AC72" i="8"/>
  <c r="AY21" i="8"/>
  <c r="BA21" i="8" s="1"/>
  <c r="X72" i="8"/>
  <c r="AS72" i="8"/>
  <c r="V72" i="8"/>
  <c r="AY24" i="8"/>
  <c r="BA24" i="8" s="1"/>
  <c r="T72" i="8"/>
  <c r="AG72" i="8"/>
  <c r="U72" i="8"/>
  <c r="AB72" i="8"/>
  <c r="AH71" i="2"/>
  <c r="AG71" i="2"/>
  <c r="AC71" i="2"/>
  <c r="AE71" i="2"/>
  <c r="AU71" i="2"/>
  <c r="AD71" i="2"/>
  <c r="AI71" i="2"/>
  <c r="AK71" i="2"/>
  <c r="AL71" i="2"/>
  <c r="AX71" i="2"/>
  <c r="W71" i="2"/>
  <c r="AM71" i="2"/>
  <c r="Y71" i="2"/>
  <c r="V71" i="2"/>
  <c r="AA71" i="2"/>
  <c r="AQ71" i="2"/>
  <c r="X71" i="2"/>
  <c r="AS71" i="2"/>
  <c r="AC72" i="2"/>
  <c r="Z72" i="2"/>
  <c r="AM72" i="2"/>
  <c r="W72" i="2"/>
  <c r="AB72" i="2"/>
  <c r="AR72" i="2"/>
  <c r="AG72" i="2"/>
  <c r="AW72" i="2"/>
  <c r="AD72" i="2"/>
  <c r="AT72" i="2"/>
  <c r="AQ72" i="2"/>
  <c r="AN72" i="2"/>
  <c r="AE72" i="2"/>
  <c r="AI72" i="2"/>
  <c r="AF72" i="2"/>
  <c r="AV72" i="2"/>
  <c r="U72" i="2"/>
  <c r="AK72" i="2"/>
  <c r="AH72" i="2"/>
  <c r="AX72" i="2"/>
  <c r="X72" i="2"/>
  <c r="AS72" i="2"/>
  <c r="AP72" i="2"/>
  <c r="AA72" i="2"/>
  <c r="AU72" i="2"/>
  <c r="T72" i="2"/>
  <c r="AJ72" i="2"/>
  <c r="Y72" i="2"/>
  <c r="AO72" i="2"/>
  <c r="V72" i="2"/>
  <c r="AL72" i="2"/>
  <c r="AT71" i="2"/>
  <c r="AP71" i="2"/>
  <c r="Z71" i="2"/>
  <c r="AB71" i="2"/>
  <c r="AR71" i="2"/>
  <c r="AW71" i="2"/>
  <c r="AN71" i="2"/>
  <c r="AF71" i="2"/>
  <c r="AV71" i="2"/>
  <c r="U71" i="2"/>
  <c r="T71" i="2"/>
  <c r="AJ71" i="2"/>
  <c r="AO71" i="2"/>
  <c r="AY72" i="2" l="1"/>
  <c r="AY72" i="8"/>
  <c r="AY66" i="8"/>
  <c r="BA66" i="8" s="1"/>
  <c r="AY71" i="2"/>
</calcChain>
</file>

<file path=xl/sharedStrings.xml><?xml version="1.0" encoding="utf-8"?>
<sst xmlns="http://schemas.openxmlformats.org/spreadsheetml/2006/main" count="1762" uniqueCount="246">
  <si>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</si>
  <si>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</si>
  <si>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</si>
  <si>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</si>
  <si>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</si>
  <si>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</si>
  <si>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</si>
  <si>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</si>
  <si>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</si>
  <si>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</si>
  <si>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</si>
  <si>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</si>
  <si>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</si>
  <si>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</si>
  <si>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</si>
  <si>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</si>
  <si>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</si>
  <si>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</si>
  <si>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9"/>
  </si>
  <si>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</si>
  <si>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</si>
  <si>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</si>
  <si>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</si>
  <si>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</si>
  <si>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</si>
  <si>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</si>
  <si>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</si>
  <si>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</si>
  <si>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</si>
  <si>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</si>
  <si>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</si>
  <si>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</si>
  <si>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</si>
  <si>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</si>
  <si>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</si>
  <si>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</si>
  <si>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</si>
  <si>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</si>
  <si>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</si>
  <si>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</si>
  <si>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</si>
  <si>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</si>
  <si>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</si>
  <si>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</si>
  <si>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</si>
  <si>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</si>
  <si>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</si>
  <si>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</si>
  <si>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</si>
  <si>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</si>
  <si>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</si>
  <si>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</si>
  <si>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</si>
  <si>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</si>
  <si>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</si>
  <si>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</si>
  <si>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</si>
  <si>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</si>
  <si>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</si>
  <si>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</si>
  <si>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</si>
  <si>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</si>
  <si>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</si>
  <si>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</si>
  <si>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</si>
  <si>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</si>
  <si>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</si>
  <si>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</si>
  <si>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</si>
  <si>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</si>
  <si>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</si>
  <si>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</si>
  <si>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</si>
  <si>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</si>
  <si>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</si>
  <si>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</si>
  <si>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</si>
  <si>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</si>
  <si>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</si>
  <si>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</si>
  <si>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</si>
  <si>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</si>
  <si>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</si>
  <si>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</si>
  <si>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</si>
  <si>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</si>
  <si>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</si>
  <si>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9"/>
  </si>
  <si>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</si>
  <si>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</si>
  <si>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</si>
  <si>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</si>
  <si>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</si>
  <si>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</si>
  <si>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</si>
  <si>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</si>
  <si>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</si>
  <si>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</si>
  <si>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</si>
  <si>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</si>
  <si>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</si>
  <si>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</si>
  <si>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</si>
  <si>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</si>
  <si>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</si>
  <si>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</si>
  <si>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</si>
  <si>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</si>
  <si>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</si>
  <si>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</si>
  <si>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</si>
  <si>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</si>
  <si>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</si>
  <si>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</si>
  <si>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</si>
  <si>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</si>
  <si>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</si>
  <si>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</si>
  <si>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</si>
  <si>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</si>
  <si>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</si>
  <si>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</si>
  <si>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</si>
  <si>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</si>
  <si>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</si>
  <si>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</si>
  <si>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</si>
  <si>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</si>
  <si>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</si>
  <si>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</si>
  <si>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</si>
  <si>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</si>
  <si>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</si>
  <si>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</si>
  <si>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</si>
  <si>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</si>
  <si>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</si>
  <si>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</si>
  <si>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</si>
  <si>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</si>
  <si>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</si>
  <si>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</si>
  <si>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</si>
  <si>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f</t>
    <phoneticPr fontId="2"/>
  </si>
  <si>
    <t>e</t>
    <phoneticPr fontId="2"/>
  </si>
  <si>
    <t>h</t>
    <phoneticPr fontId="2"/>
  </si>
  <si>
    <t>g</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</si>
  <si>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</si>
  <si>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</si>
  <si>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</si>
  <si>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</si>
  <si>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</si>
  <si>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</si>
  <si>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</si>
  <si>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</si>
  <si>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</si>
  <si>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</si>
  <si>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</si>
  <si>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</si>
  <si>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</si>
  <si>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</si>
  <si>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</si>
  <si>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</si>
  <si>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</si>
  <si>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</si>
  <si>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</si>
  <si>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</si>
  <si>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</si>
  <si>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</si>
  <si>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</si>
  <si>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</si>
  <si>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</si>
  <si>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</si>
  <si>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</si>
  <si>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</si>
  <si>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</si>
  <si>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</si>
  <si>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</si>
  <si>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</si>
  <si>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</si>
  <si>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</si>
  <si>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</si>
  <si>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</si>
  <si>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</si>
  <si>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</si>
  <si>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</si>
  <si>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</si>
  <si>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</si>
  <si>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</si>
  <si>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</si>
  <si>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</si>
  <si>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</si>
  <si>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</si>
  <si>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</si>
  <si>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</si>
  <si>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</si>
  <si>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</si>
  <si>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</si>
  <si>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</si>
  <si>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</si>
  <si>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</si>
  <si>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</si>
  <si>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</si>
  <si>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</si>
  <si>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</si>
  <si>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</si>
  <si>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</si>
  <si>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</si>
  <si>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</si>
  <si>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</si>
  <si>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</si>
  <si>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</si>
  <si>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</si>
  <si>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</si>
  <si>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</si>
  <si>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</si>
  <si>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</si>
  <si>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</si>
  <si>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</si>
  <si>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</si>
  <si>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</si>
  <si>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</si>
  <si>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</si>
  <si>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</si>
  <si>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</si>
  <si>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</si>
  <si>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</si>
  <si>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</si>
  <si>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</si>
  <si>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</si>
  <si>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</si>
  <si>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</si>
  <si>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</si>
  <si>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</si>
  <si>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</si>
  <si>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</si>
  <si>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</si>
  <si>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</si>
  <si>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</si>
  <si>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</si>
  <si>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（地-参考様式1-3）</t>
    <phoneticPr fontId="3"/>
  </si>
  <si>
    <r>
      <t xml:space="preserve">(12)
</t>
    </r>
    <r>
      <rPr>
        <sz val="11"/>
        <rFont val="BIZ UDゴシック"/>
        <family val="3"/>
        <charset val="128"/>
      </rPr>
      <t>週平均
勤務時間数</t>
    </r>
    <rPh sb="6" eb="8">
      <t>ヘイキン</t>
    </rPh>
    <rPh sb="9" eb="11">
      <t>キンム</t>
    </rPh>
    <rPh sb="11" eb="13">
      <t>ジカン</t>
    </rPh>
    <rPh sb="13" eb="14">
      <t>スウ</t>
    </rPh>
    <phoneticPr fontId="3"/>
  </si>
  <si>
    <r>
      <t>(14) 宿直①　（上記における該当者の</t>
    </r>
    <r>
      <rPr>
        <b/>
        <sz val="12"/>
        <color rgb="FFFF0000"/>
        <rFont val="BIZ UDゴシック"/>
        <family val="3"/>
        <charset val="128"/>
      </rPr>
      <t>No</t>
    </r>
    <r>
      <rPr>
        <sz val="12"/>
        <rFont val="BIZ UDゴシック"/>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</si>
  <si>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BIZ UDゴシック"/>
        <family val="3"/>
        <charset val="128"/>
      </rPr>
      <t>No</t>
    </r>
    <r>
      <rPr>
        <sz val="12"/>
        <rFont val="BIZ UDゴシック"/>
        <family val="3"/>
        <charset val="128"/>
      </rPr>
      <t>を記載）</t>
    </r>
    <rPh sb="5" eb="7">
      <t>シュクチョク</t>
    </rPh>
    <rPh sb="10" eb="12">
      <t>ジョウキ</t>
    </rPh>
    <rPh sb="16" eb="18">
      <t>ガイトウ</t>
    </rPh>
    <rPh sb="18" eb="19">
      <t>シャ</t>
    </rPh>
    <rPh sb="23" eb="25">
      <t>キサイ</t>
    </rPh>
    <phoneticPr fontId="2"/>
  </si>
  <si>
    <r>
      <t>(13) 兼務状況
（兼務先/兼務する職務の内容
/兼務時間数）</t>
    </r>
    <r>
      <rPr>
        <sz val="10"/>
        <rFont val="BIZ UDゴシック"/>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</si>
  <si>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　　　当該事業所における勤務時間が、当該事業所において定められている常勤の従業者が勤務すべき時間数に達していることをいいます。</t>
    </r>
    <r>
      <rPr>
        <u/>
        <sz val="12"/>
        <rFont val="BIZ UDゴシック"/>
        <family val="3"/>
        <charset val="128"/>
      </rPr>
      <t>雇用の形態は考慮しません</t>
    </r>
    <r>
      <rPr>
        <sz val="12"/>
        <rFont val="BIZ UD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</si>
</sst>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sz val="16"/>
      <name val="HGSｺﾞｼｯｸM"/>
      <family val="3"/>
      <charset val="128"/>
    </font>
    <font>
      <b/>
      <sz val="16"/>
      <name val="HGSｺﾞｼｯｸM"/>
      <family val="3"/>
      <charset val="128"/>
    </font>
    <font>
      <b/>
      <sz val="16"/>
      <name val="ＭＳ Ｐゴシック"/>
      <family val="3"/>
      <charset val="128"/>
    </font>
    <font>
      <sz val="11"/>
      <color rgb="FF000000"/>
      <name val="游ゴシック"/>
      <family val="3"/>
      <charset val="128"/>
    </font>
    <font>
      <sz val="9"/>
      <color rgb="FF000000"/>
      <name val="游ゴシック"/>
      <family val="3"/>
      <charset val="128"/>
    </font>
    <font>
      <sz val="11"/>
      <color theme="1"/>
      <name val="游ゴシック"/>
      <family val="2"/>
      <charset val="128"/>
      <scheme val="minor"/>
    </font>
    <font>
      <sz val="16"/>
      <name val="BIZ UDゴシック"/>
      <family val="3"/>
      <charset val="128"/>
    </font>
    <font>
      <b/>
      <sz val="16"/>
      <name val="BIZ UDゴシック"/>
      <family val="3"/>
      <charset val="128"/>
    </font>
    <font>
      <b/>
      <sz val="14"/>
      <name val="BIZ UDゴシック"/>
      <family val="3"/>
      <charset val="128"/>
    </font>
    <font>
      <sz val="14"/>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b/>
      <sz val="12"/>
      <color rgb="FFFF0000"/>
      <name val="BIZ UDゴシック"/>
      <family val="3"/>
      <charset val="128"/>
    </font>
    <font>
      <sz val="11"/>
      <color theme="1"/>
      <name val="BIZ UDゴシック"/>
      <family val="3"/>
      <charset val="128"/>
    </font>
    <font>
      <b/>
      <sz val="11"/>
      <color rgb="FFFF0000"/>
      <name val="BIZ UDゴシック"/>
      <family val="3"/>
      <charset val="128"/>
    </font>
    <font>
      <sz val="11"/>
      <color rgb="FFFF0000"/>
      <name val="BIZ UDゴシック"/>
      <family val="3"/>
      <charset val="128"/>
    </font>
    <font>
      <u/>
      <sz val="12"/>
      <name val="BIZ UDゴシック"/>
      <family val="3"/>
      <charset val="128"/>
    </font>
    <font>
      <b/>
      <sz val="12"/>
      <name val="BIZ UDゴシック"/>
      <family val="3"/>
      <charset val="128"/>
    </font>
    <font>
      <sz val="12"/>
      <color theme="1"/>
      <name val="BIZ UD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2" fillId="0" borderId="0" applyFont="0" applyFill="0" applyBorder="0" applyAlignment="0" applyProtection="0">
      <alignment vertical="center"/>
    </xf>
  </cellStyleXfs>
  <cellXfs count="379">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0" fillId="3" borderId="0" xfId="0" applyFill="1">
      <alignment vertical="center"/>
    </xf>
    <xf numFmtId="0" fontId="4" fillId="0" borderId="0" xfId="0" applyFont="1">
      <alignment vertical="center"/>
    </xf>
    <xf numFmtId="0" fontId="5" fillId="3" borderId="0" xfId="0" applyFont="1" applyFill="1" applyBorder="1">
      <alignment vertical="center"/>
    </xf>
    <xf numFmtId="0" fontId="0" fillId="3" borderId="0" xfId="0" applyFill="1" applyAlignment="1" applyProtection="1">
      <alignment horizontal="center" vertical="center"/>
    </xf>
    <xf numFmtId="0" fontId="0" fillId="3" borderId="0" xfId="0" applyFill="1" applyProtection="1">
      <alignment vertical="center"/>
    </xf>
    <xf numFmtId="0" fontId="5" fillId="3" borderId="0" xfId="0" applyFont="1" applyFill="1">
      <alignmen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pplyFill="1" applyAlignment="1">
      <alignment horizontal="right" vertical="center"/>
    </xf>
    <xf numFmtId="0" fontId="15" fillId="0" borderId="0" xfId="0" applyFont="1" applyFill="1" applyAlignment="1">
      <alignment vertical="center"/>
    </xf>
    <xf numFmtId="0" fontId="14" fillId="3" borderId="0" xfId="0" applyFont="1" applyFill="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3" fillId="3" borderId="0" xfId="0" quotePrefix="1" applyFont="1" applyFill="1" applyBorder="1" applyAlignment="1">
      <alignmen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Border="1" applyAlignment="1" applyProtection="1">
      <alignment horizontal="left" vertical="center"/>
    </xf>
    <xf numFmtId="0" fontId="13" fillId="0" borderId="0" xfId="0" applyFont="1" applyBorder="1" applyAlignment="1" applyProtection="1">
      <alignment vertical="center"/>
    </xf>
    <xf numFmtId="20" fontId="13" fillId="3" borderId="0" xfId="0" applyNumberFormat="1" applyFont="1" applyFill="1" applyBorder="1" applyAlignment="1" applyProtection="1">
      <alignment vertical="center"/>
    </xf>
    <xf numFmtId="0" fontId="13" fillId="3" borderId="0" xfId="0" applyFont="1" applyFill="1" applyBorder="1" applyAlignment="1" applyProtection="1">
      <alignment horizontal="center" vertical="center"/>
    </xf>
    <xf numFmtId="0" fontId="14" fillId="0" borderId="0" xfId="0" applyFont="1" applyProtection="1">
      <alignment vertical="center"/>
    </xf>
    <xf numFmtId="0" fontId="13" fillId="0" borderId="0" xfId="0" applyFont="1" applyProtection="1">
      <alignment vertical="center"/>
    </xf>
    <xf numFmtId="0" fontId="16" fillId="0" borderId="0" xfId="0" applyFont="1">
      <alignment vertical="center"/>
    </xf>
    <xf numFmtId="0" fontId="13" fillId="0" borderId="0" xfId="0" applyFont="1" applyBorder="1" applyAlignment="1" applyProtection="1">
      <alignment horizontal="center" vertical="center"/>
    </xf>
    <xf numFmtId="0" fontId="13" fillId="0" borderId="0" xfId="0" applyFont="1" applyAlignment="1" applyProtection="1">
      <alignment horizontal="right" vertical="center"/>
    </xf>
    <xf numFmtId="0" fontId="13" fillId="3" borderId="0" xfId="0" applyFont="1" applyFill="1" applyBorder="1" applyAlignment="1" applyProtection="1">
      <alignment horizontal="left" vertical="center"/>
    </xf>
    <xf numFmtId="20" fontId="13" fillId="0" borderId="0" xfId="0" applyNumberFormat="1" applyFont="1" applyBorder="1" applyAlignment="1" applyProtection="1">
      <alignment vertical="center"/>
    </xf>
    <xf numFmtId="0" fontId="13" fillId="0" borderId="0" xfId="0" applyFont="1" applyBorder="1" applyAlignment="1" applyProtection="1">
      <alignment horizontal="right" vertical="center"/>
    </xf>
    <xf numFmtId="176" fontId="13" fillId="0" borderId="0" xfId="0" applyNumberFormat="1" applyFont="1" applyBorder="1" applyAlignment="1" applyProtection="1">
      <alignment vertical="center"/>
    </xf>
    <xf numFmtId="0" fontId="13" fillId="3" borderId="0" xfId="0" applyFont="1" applyFill="1" applyBorder="1" applyAlignment="1" applyProtection="1">
      <alignment vertical="center"/>
    </xf>
    <xf numFmtId="0" fontId="16" fillId="0" borderId="0" xfId="0" applyFont="1" applyBorder="1" applyAlignment="1" applyProtection="1">
      <alignment horizontal="left" vertical="center"/>
    </xf>
    <xf numFmtId="0" fontId="13" fillId="3" borderId="0" xfId="0" applyFont="1" applyFill="1" applyBorder="1" applyProtection="1">
      <alignment vertical="center"/>
    </xf>
    <xf numFmtId="0" fontId="13" fillId="0" borderId="0" xfId="0" applyFont="1" applyBorder="1" applyProtection="1">
      <alignment vertical="center"/>
    </xf>
    <xf numFmtId="0" fontId="13" fillId="0" borderId="0" xfId="0" applyFont="1" applyAlignment="1" applyProtection="1">
      <alignment horizontal="center" vertical="center"/>
    </xf>
    <xf numFmtId="0" fontId="14" fillId="0" borderId="0" xfId="0" applyFont="1" applyBorder="1" applyProtection="1">
      <alignment vertical="center"/>
    </xf>
    <xf numFmtId="0" fontId="14" fillId="0" borderId="0" xfId="0" applyFont="1" applyBorder="1" applyAlignment="1" applyProtection="1">
      <alignment vertical="center"/>
    </xf>
    <xf numFmtId="0" fontId="17" fillId="0" borderId="0" xfId="0" applyFont="1" applyBorder="1" applyAlignment="1" applyProtection="1">
      <alignment vertical="center"/>
    </xf>
    <xf numFmtId="0" fontId="14" fillId="0" borderId="0" xfId="0" applyFont="1" applyBorder="1" applyAlignment="1" applyProtection="1">
      <alignment horizontal="center" vertical="center"/>
    </xf>
    <xf numFmtId="0" fontId="18" fillId="0" borderId="0" xfId="0" applyFont="1" applyBorder="1" applyAlignment="1" applyProtection="1">
      <alignment horizontal="left"/>
    </xf>
    <xf numFmtId="0" fontId="17" fillId="0" borderId="0" xfId="0" applyFont="1" applyBorder="1" applyAlignment="1" applyProtection="1">
      <alignment horizontal="left" vertical="center"/>
    </xf>
    <xf numFmtId="0" fontId="17" fillId="0" borderId="0" xfId="0" applyFont="1" applyProtection="1">
      <alignment vertical="center"/>
    </xf>
    <xf numFmtId="0" fontId="17" fillId="0" borderId="0" xfId="0" applyFont="1" applyAlignment="1" applyProtection="1">
      <alignment horizontal="left" vertical="center"/>
    </xf>
    <xf numFmtId="0" fontId="17" fillId="0" borderId="0" xfId="0" applyFont="1">
      <alignment vertical="center"/>
    </xf>
    <xf numFmtId="0" fontId="17" fillId="0" borderId="0" xfId="0" applyFont="1" applyAlignment="1">
      <alignment horizontal="left" vertical="center"/>
    </xf>
    <xf numFmtId="0" fontId="17" fillId="0" borderId="31" xfId="0" applyFont="1" applyBorder="1" applyAlignment="1">
      <alignment horizontal="center" vertical="center" wrapText="1"/>
    </xf>
    <xf numFmtId="0" fontId="17" fillId="0" borderId="100" xfId="0" applyFont="1" applyBorder="1" applyAlignment="1">
      <alignment vertical="center"/>
    </xf>
    <xf numFmtId="0" fontId="17" fillId="0" borderId="101" xfId="0" applyFont="1" applyBorder="1" applyAlignment="1">
      <alignment vertical="center"/>
    </xf>
    <xf numFmtId="0" fontId="17" fillId="5" borderId="101" xfId="0" applyFont="1" applyFill="1" applyBorder="1" applyAlignment="1">
      <alignment vertical="center"/>
    </xf>
    <xf numFmtId="0" fontId="17" fillId="3" borderId="101" xfId="0" applyFont="1" applyFill="1" applyBorder="1" applyAlignment="1">
      <alignment vertical="center"/>
    </xf>
    <xf numFmtId="0" fontId="17" fillId="0" borderId="102" xfId="0" applyFont="1" applyBorder="1" applyAlignment="1">
      <alignment vertical="center"/>
    </xf>
    <xf numFmtId="0" fontId="17" fillId="0" borderId="30" xfId="0" applyFont="1" applyBorder="1" applyAlignment="1">
      <alignment horizontal="center" vertical="center" wrapText="1"/>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29" xfId="0" applyFont="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7" fillId="0" borderId="70" xfId="0" applyFont="1" applyBorder="1" applyAlignment="1">
      <alignment vertical="center"/>
    </xf>
    <xf numFmtId="0" fontId="17" fillId="2" borderId="31" xfId="0" applyFont="1" applyFill="1" applyBorder="1" applyAlignment="1" applyProtection="1">
      <alignment horizontal="center" vertical="center" wrapText="1"/>
      <protection locked="0"/>
    </xf>
    <xf numFmtId="0" fontId="19" fillId="0" borderId="1" xfId="0" applyFont="1" applyBorder="1" applyAlignment="1">
      <alignment vertical="center"/>
    </xf>
    <xf numFmtId="0" fontId="19" fillId="0" borderId="2"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7" fillId="2" borderId="30" xfId="0" applyFont="1" applyFill="1" applyBorder="1" applyAlignment="1" applyProtection="1">
      <alignment horizontal="center" vertical="center" shrinkToFit="1"/>
      <protection locked="0"/>
    </xf>
    <xf numFmtId="0" fontId="17" fillId="2" borderId="54" xfId="0" applyFont="1" applyFill="1" applyBorder="1" applyAlignment="1" applyProtection="1">
      <alignment horizontal="center" vertical="center" shrinkToFit="1"/>
      <protection locked="0"/>
    </xf>
    <xf numFmtId="0" fontId="17" fillId="2" borderId="55" xfId="0" applyFont="1" applyFill="1" applyBorder="1" applyAlignment="1" applyProtection="1">
      <alignment horizontal="center" vertical="center" shrinkToFit="1"/>
      <protection locked="0"/>
    </xf>
    <xf numFmtId="0" fontId="17" fillId="0" borderId="71" xfId="0" applyFont="1" applyBorder="1" applyAlignment="1">
      <alignment horizontal="center" vertical="center"/>
    </xf>
    <xf numFmtId="0" fontId="17" fillId="2" borderId="30" xfId="0" applyFont="1" applyFill="1" applyBorder="1" applyAlignment="1" applyProtection="1">
      <alignment horizontal="center" vertical="center" wrapText="1"/>
      <protection locked="0"/>
    </xf>
    <xf numFmtId="0" fontId="19" fillId="0" borderId="56" xfId="0" applyFont="1" applyBorder="1" applyAlignment="1">
      <alignment vertical="center"/>
    </xf>
    <xf numFmtId="0" fontId="19" fillId="0" borderId="58" xfId="0" applyFont="1" applyBorder="1" applyAlignment="1">
      <alignment vertical="center"/>
    </xf>
    <xf numFmtId="0" fontId="18" fillId="0" borderId="58" xfId="0" applyFont="1" applyBorder="1" applyAlignment="1">
      <alignment vertical="center"/>
    </xf>
    <xf numFmtId="0" fontId="18" fillId="0" borderId="86" xfId="0" applyFont="1" applyBorder="1" applyAlignment="1">
      <alignment vertical="center"/>
    </xf>
    <xf numFmtId="0" fontId="17" fillId="0" borderId="57" xfId="0" applyFont="1" applyBorder="1" applyAlignment="1">
      <alignment horizontal="center" vertical="center" shrinkToFit="1"/>
    </xf>
    <xf numFmtId="0" fontId="17" fillId="0" borderId="95"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67" xfId="0" applyFont="1" applyBorder="1" applyAlignment="1">
      <alignment horizontal="center" vertical="center" shrinkToFit="1"/>
    </xf>
    <xf numFmtId="0" fontId="17" fillId="0" borderId="76" xfId="0" applyFont="1" applyBorder="1" applyAlignment="1">
      <alignment horizontal="center" vertical="center"/>
    </xf>
    <xf numFmtId="0" fontId="17" fillId="2" borderId="22" xfId="0" applyFont="1" applyFill="1" applyBorder="1" applyAlignment="1" applyProtection="1">
      <alignment horizontal="center" vertical="center" wrapText="1"/>
      <protection locked="0"/>
    </xf>
    <xf numFmtId="0" fontId="19" fillId="0" borderId="48" xfId="0" applyFont="1" applyBorder="1" applyAlignment="1">
      <alignment vertical="center"/>
    </xf>
    <xf numFmtId="0" fontId="19" fillId="0" borderId="27" xfId="0" applyFont="1" applyBorder="1" applyAlignment="1">
      <alignment vertical="center"/>
    </xf>
    <xf numFmtId="0" fontId="18" fillId="0" borderId="47" xfId="0" applyFont="1" applyBorder="1" applyAlignment="1">
      <alignment vertical="center"/>
    </xf>
    <xf numFmtId="0" fontId="18" fillId="0" borderId="87" xfId="0" applyFont="1" applyBorder="1" applyAlignment="1">
      <alignment horizontal="center" vertical="center"/>
    </xf>
    <xf numFmtId="0" fontId="17" fillId="0" borderId="60"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77" xfId="0" applyFont="1" applyBorder="1" applyAlignment="1">
      <alignment vertical="center"/>
    </xf>
    <xf numFmtId="0" fontId="17" fillId="2" borderId="44" xfId="0" applyFont="1" applyFill="1" applyBorder="1" applyAlignment="1" applyProtection="1">
      <alignment horizontal="center" vertical="center" wrapText="1"/>
      <protection locked="0"/>
    </xf>
    <xf numFmtId="0" fontId="19" fillId="0" borderId="32" xfId="0" applyFont="1" applyBorder="1" applyAlignment="1">
      <alignment vertical="center"/>
    </xf>
    <xf numFmtId="0" fontId="19" fillId="0" borderId="33" xfId="0" applyFont="1" applyBorder="1" applyAlignment="1">
      <alignment vertical="center"/>
    </xf>
    <xf numFmtId="0" fontId="18" fillId="0" borderId="33" xfId="0" applyFont="1" applyBorder="1" applyAlignment="1">
      <alignment vertical="center"/>
    </xf>
    <xf numFmtId="0" fontId="18" fillId="0" borderId="49" xfId="0" applyFont="1" applyBorder="1" applyAlignment="1">
      <alignment vertical="center"/>
    </xf>
    <xf numFmtId="0" fontId="17" fillId="2" borderId="92" xfId="0" applyFont="1" applyFill="1" applyBorder="1" applyAlignment="1" applyProtection="1">
      <alignment horizontal="center" vertical="center" shrinkToFit="1"/>
      <protection locked="0"/>
    </xf>
    <xf numFmtId="0" fontId="17" fillId="2" borderId="97" xfId="0" applyFont="1" applyFill="1" applyBorder="1" applyAlignment="1" applyProtection="1">
      <alignment horizontal="center" vertical="center" shrinkToFit="1"/>
      <protection locked="0"/>
    </xf>
    <xf numFmtId="0" fontId="17" fillId="2" borderId="94" xfId="0" applyFont="1" applyFill="1" applyBorder="1" applyAlignment="1" applyProtection="1">
      <alignment horizontal="center" vertical="center" shrinkToFit="1"/>
      <protection locked="0"/>
    </xf>
    <xf numFmtId="0" fontId="17" fillId="2" borderId="93" xfId="0" applyFont="1" applyFill="1" applyBorder="1" applyAlignment="1" applyProtection="1">
      <alignment horizontal="center" vertical="center" shrinkToFit="1"/>
      <protection locked="0"/>
    </xf>
    <xf numFmtId="0" fontId="17" fillId="2" borderId="96" xfId="0" applyFont="1" applyFill="1" applyBorder="1" applyAlignment="1" applyProtection="1">
      <alignment horizontal="center" vertical="center" shrinkToFit="1"/>
      <protection locked="0"/>
    </xf>
    <xf numFmtId="0" fontId="19" fillId="0" borderId="0" xfId="0" applyFont="1" applyBorder="1" applyAlignment="1">
      <alignment vertical="center"/>
    </xf>
    <xf numFmtId="0" fontId="18" fillId="0" borderId="0" xfId="0" applyFont="1" applyBorder="1" applyAlignment="1">
      <alignment vertical="center"/>
    </xf>
    <xf numFmtId="0" fontId="18" fillId="0" borderId="6" xfId="0" applyFont="1" applyBorder="1" applyAlignment="1">
      <alignment horizontal="center" vertical="center"/>
    </xf>
    <xf numFmtId="0" fontId="19" fillId="0" borderId="47" xfId="0" applyFont="1" applyBorder="1" applyAlignment="1">
      <alignment vertical="center"/>
    </xf>
    <xf numFmtId="0" fontId="18" fillId="0" borderId="27" xfId="0" applyFont="1" applyBorder="1" applyAlignment="1">
      <alignment vertical="center"/>
    </xf>
    <xf numFmtId="0" fontId="18" fillId="0" borderId="40" xfId="0" applyFont="1" applyBorder="1" applyAlignment="1">
      <alignment horizontal="center" vertical="center"/>
    </xf>
    <xf numFmtId="0" fontId="18" fillId="0" borderId="6" xfId="0" applyFont="1" applyBorder="1" applyAlignment="1">
      <alignment vertical="center"/>
    </xf>
    <xf numFmtId="0" fontId="19" fillId="0" borderId="61" xfId="0" applyFont="1" applyBorder="1" applyAlignment="1">
      <alignment vertical="center"/>
    </xf>
    <xf numFmtId="0" fontId="19" fillId="0" borderId="65" xfId="0" applyFont="1" applyBorder="1" applyAlignment="1">
      <alignment vertical="center"/>
    </xf>
    <xf numFmtId="0" fontId="18" fillId="0" borderId="65" xfId="0" applyFont="1" applyBorder="1" applyAlignment="1">
      <alignment vertical="center"/>
    </xf>
    <xf numFmtId="0" fontId="18" fillId="0" borderId="88" xfId="0" applyFont="1" applyBorder="1" applyAlignment="1">
      <alignment horizontal="center" vertical="center"/>
    </xf>
    <xf numFmtId="0" fontId="19" fillId="0" borderId="41" xfId="0" applyFont="1" applyBorder="1" applyAlignment="1">
      <alignment vertical="center"/>
    </xf>
    <xf numFmtId="0" fontId="19" fillId="0" borderId="66" xfId="0" applyFont="1" applyBorder="1" applyAlignment="1">
      <alignment vertical="center"/>
    </xf>
    <xf numFmtId="0" fontId="18" fillId="0" borderId="66" xfId="0" applyFont="1" applyBorder="1" applyAlignment="1">
      <alignment vertical="center"/>
    </xf>
    <xf numFmtId="0" fontId="18" fillId="0" borderId="89" xfId="0" applyFont="1" applyBorder="1" applyAlignment="1">
      <alignment vertical="center"/>
    </xf>
    <xf numFmtId="0" fontId="17" fillId="2" borderId="29" xfId="0" applyFont="1" applyFill="1" applyBorder="1" applyAlignment="1" applyProtection="1">
      <alignment horizontal="center" vertical="center" wrapText="1"/>
      <protection locked="0"/>
    </xf>
    <xf numFmtId="0" fontId="19" fillId="0" borderId="13" xfId="0" applyFont="1" applyBorder="1" applyAlignment="1">
      <alignment vertical="center"/>
    </xf>
    <xf numFmtId="0" fontId="19" fillId="0" borderId="14" xfId="0" applyFont="1" applyBorder="1" applyAlignment="1">
      <alignment vertical="center"/>
    </xf>
    <xf numFmtId="0" fontId="18" fillId="0" borderId="14" xfId="0" applyFont="1" applyBorder="1" applyAlignment="1">
      <alignment vertical="center"/>
    </xf>
    <xf numFmtId="0" fontId="18" fillId="0" borderId="15" xfId="0" applyFont="1" applyBorder="1" applyAlignment="1">
      <alignment horizontal="center" vertical="center"/>
    </xf>
    <xf numFmtId="0" fontId="17" fillId="6" borderId="90" xfId="0" applyFont="1" applyFill="1" applyBorder="1" applyAlignment="1" applyProtection="1">
      <alignment horizontal="center" vertical="center" shrinkToFit="1"/>
      <protection locked="0"/>
    </xf>
    <xf numFmtId="0" fontId="17" fillId="6" borderId="79" xfId="0" applyFont="1" applyFill="1" applyBorder="1" applyAlignment="1" applyProtection="1">
      <alignment horizontal="center" vertical="center" shrinkToFit="1"/>
      <protection locked="0"/>
    </xf>
    <xf numFmtId="0" fontId="17" fillId="6" borderId="80" xfId="0" applyFont="1" applyFill="1" applyBorder="1" applyAlignment="1" applyProtection="1">
      <alignment horizontal="center" vertical="center" shrinkToFit="1"/>
      <protection locked="0"/>
    </xf>
    <xf numFmtId="0" fontId="17" fillId="6" borderId="78" xfId="0" applyFont="1" applyFill="1" applyBorder="1" applyAlignment="1" applyProtection="1">
      <alignment horizontal="center" vertical="center" shrinkToFit="1"/>
      <protection locked="0"/>
    </xf>
    <xf numFmtId="0" fontId="17" fillId="6" borderId="81" xfId="0" applyFont="1" applyFill="1" applyBorder="1" applyAlignment="1" applyProtection="1">
      <alignment horizontal="center" vertical="center" shrinkToFit="1"/>
      <protection locked="0"/>
    </xf>
    <xf numFmtId="0" fontId="17" fillId="6" borderId="45" xfId="0" applyFont="1" applyFill="1" applyBorder="1" applyAlignment="1" applyProtection="1">
      <alignment horizontal="center" vertical="center" shrinkToFit="1"/>
      <protection locked="0"/>
    </xf>
    <xf numFmtId="0" fontId="17" fillId="6" borderId="52" xfId="0" applyFont="1" applyFill="1" applyBorder="1" applyAlignment="1" applyProtection="1">
      <alignment horizontal="center" vertical="center" shrinkToFit="1"/>
      <protection locked="0"/>
    </xf>
    <xf numFmtId="0" fontId="17" fillId="6" borderId="59" xfId="0" applyFont="1" applyFill="1" applyBorder="1" applyAlignment="1" applyProtection="1">
      <alignment horizontal="center" vertical="center" shrinkToFit="1"/>
      <protection locked="0"/>
    </xf>
    <xf numFmtId="0" fontId="17" fillId="6" borderId="60" xfId="0" applyFont="1" applyFill="1" applyBorder="1" applyAlignment="1" applyProtection="1">
      <alignment horizontal="center" vertical="center" shrinkToFit="1"/>
      <protection locked="0"/>
    </xf>
    <xf numFmtId="0" fontId="17" fillId="6" borderId="68" xfId="0" applyFont="1" applyFill="1" applyBorder="1" applyAlignment="1" applyProtection="1">
      <alignment horizontal="center" vertical="center" shrinkToFit="1"/>
      <protection locked="0"/>
    </xf>
    <xf numFmtId="0" fontId="17" fillId="6" borderId="9" xfId="0" applyFont="1" applyFill="1" applyBorder="1" applyAlignment="1" applyProtection="1">
      <alignment horizontal="center" vertical="center" shrinkToFit="1"/>
      <protection locked="0"/>
    </xf>
    <xf numFmtId="0" fontId="17" fillId="6" borderId="7" xfId="0" applyFont="1" applyFill="1" applyBorder="1" applyAlignment="1" applyProtection="1">
      <alignment horizontal="center" vertical="center" shrinkToFit="1"/>
      <protection locked="0"/>
    </xf>
    <xf numFmtId="0" fontId="17" fillId="0" borderId="45"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91" xfId="0" applyFont="1" applyBorder="1" applyAlignment="1">
      <alignment horizontal="center" vertical="center" shrinkToFit="1"/>
    </xf>
    <xf numFmtId="0" fontId="17" fillId="0" borderId="83" xfId="0" applyFont="1" applyBorder="1" applyAlignment="1">
      <alignment horizontal="center" vertical="center" shrinkToFit="1"/>
    </xf>
    <xf numFmtId="0" fontId="17" fillId="0" borderId="84" xfId="0" applyFont="1" applyBorder="1" applyAlignment="1">
      <alignment horizontal="center" vertical="center" shrinkToFit="1"/>
    </xf>
    <xf numFmtId="0" fontId="17" fillId="0" borderId="82" xfId="0" applyFont="1" applyBorder="1" applyAlignment="1">
      <alignment horizontal="center" vertical="center" shrinkToFit="1"/>
    </xf>
    <xf numFmtId="0" fontId="17" fillId="0" borderId="85" xfId="0" applyFont="1" applyBorder="1" applyAlignment="1">
      <alignment horizontal="center" vertical="center" shrinkToFit="1"/>
    </xf>
    <xf numFmtId="0" fontId="19" fillId="0" borderId="0" xfId="0" applyFont="1">
      <alignment vertical="center"/>
    </xf>
    <xf numFmtId="0" fontId="18" fillId="0" borderId="0" xfId="0" applyFont="1">
      <alignment vertical="center"/>
    </xf>
    <xf numFmtId="0" fontId="19" fillId="0" borderId="0" xfId="0" applyFont="1" applyBorder="1">
      <alignment vertical="center"/>
    </xf>
    <xf numFmtId="0" fontId="19" fillId="0" borderId="0" xfId="0" applyFont="1" applyAlignment="1">
      <alignment horizontal="right" vertical="center"/>
    </xf>
    <xf numFmtId="0" fontId="21" fillId="3" borderId="0" xfId="0" applyFont="1" applyFill="1" applyProtection="1">
      <alignment vertical="center"/>
    </xf>
    <xf numFmtId="0" fontId="22" fillId="3" borderId="0" xfId="0" applyFont="1" applyFill="1" applyAlignment="1" applyProtection="1">
      <alignment horizontal="left" vertical="center"/>
    </xf>
    <xf numFmtId="0" fontId="21" fillId="3" borderId="0" xfId="0" applyFont="1" applyFill="1" applyAlignment="1" applyProtection="1">
      <alignment horizontal="center" vertical="center"/>
    </xf>
    <xf numFmtId="0" fontId="21" fillId="3" borderId="0" xfId="0" applyFont="1" applyFill="1" applyAlignment="1" applyProtection="1">
      <alignment horizontal="left" vertical="center"/>
    </xf>
    <xf numFmtId="0" fontId="23" fillId="3" borderId="0" xfId="0" applyFont="1" applyFill="1">
      <alignment vertical="center"/>
    </xf>
    <xf numFmtId="0" fontId="21" fillId="3" borderId="0" xfId="0" applyFont="1" applyFill="1">
      <alignment vertical="center"/>
    </xf>
    <xf numFmtId="0" fontId="23" fillId="3" borderId="0" xfId="0" applyFont="1" applyFill="1" applyAlignment="1">
      <alignment horizontal="left" vertical="center"/>
    </xf>
    <xf numFmtId="0" fontId="21" fillId="3" borderId="46" xfId="0" applyFont="1" applyFill="1" applyBorder="1" applyAlignment="1" applyProtection="1">
      <alignment horizontal="center" vertical="center"/>
    </xf>
    <xf numFmtId="0" fontId="21" fillId="3" borderId="21" xfId="0" applyFont="1" applyFill="1" applyBorder="1" applyAlignment="1" applyProtection="1">
      <alignment horizontal="center" vertical="center"/>
    </xf>
    <xf numFmtId="0" fontId="21" fillId="3" borderId="0" xfId="0" applyFont="1" applyFill="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20" fontId="21" fillId="6" borderId="8" xfId="0" applyNumberFormat="1" applyFont="1" applyFill="1" applyBorder="1" applyAlignment="1" applyProtection="1">
      <alignment horizontal="center" vertical="center"/>
      <protection locked="0"/>
    </xf>
    <xf numFmtId="0" fontId="21" fillId="3" borderId="0" xfId="0" applyFont="1" applyFill="1" applyAlignment="1" applyProtection="1">
      <alignment horizontal="right" vertical="center"/>
      <protection locked="0"/>
    </xf>
    <xf numFmtId="0" fontId="21" fillId="3" borderId="0" xfId="0" applyFont="1" applyFill="1" applyProtection="1">
      <alignment vertical="center"/>
      <protection locked="0"/>
    </xf>
    <xf numFmtId="0" fontId="21" fillId="3" borderId="8" xfId="0" applyFont="1" applyFill="1" applyBorder="1" applyAlignment="1" applyProtection="1">
      <alignment horizontal="center" vertical="center"/>
    </xf>
    <xf numFmtId="20" fontId="21" fillId="3" borderId="8" xfId="0" applyNumberFormat="1" applyFont="1" applyFill="1" applyBorder="1" applyAlignment="1" applyProtection="1">
      <alignment horizontal="center" vertical="center"/>
    </xf>
    <xf numFmtId="0" fontId="21" fillId="3" borderId="0" xfId="0" applyFont="1" applyFill="1" applyAlignment="1" applyProtection="1">
      <alignment horizontal="right" vertical="center"/>
    </xf>
    <xf numFmtId="0" fontId="21" fillId="3" borderId="8" xfId="0" applyNumberFormat="1" applyFont="1" applyFill="1" applyBorder="1" applyAlignment="1" applyProtection="1">
      <alignment horizontal="center" vertical="center"/>
    </xf>
    <xf numFmtId="177" fontId="21" fillId="3" borderId="8" xfId="0" applyNumberFormat="1" applyFont="1" applyFill="1" applyBorder="1" applyAlignment="1" applyProtection="1">
      <alignment horizontal="center" vertical="center"/>
    </xf>
    <xf numFmtId="20" fontId="21" fillId="3" borderId="8" xfId="0"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6" borderId="8" xfId="0" applyNumberFormat="1" applyFont="1" applyFill="1" applyBorder="1" applyAlignment="1" applyProtection="1">
      <alignment horizontal="center" vertical="center"/>
      <protection locked="0"/>
    </xf>
    <xf numFmtId="0" fontId="21" fillId="6" borderId="46" xfId="0" applyFont="1" applyFill="1" applyBorder="1" applyAlignment="1" applyProtection="1">
      <alignment horizontal="center" vertical="center"/>
      <protection locked="0"/>
    </xf>
    <xf numFmtId="0" fontId="21" fillId="6" borderId="42"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shrinkToFit="1"/>
      <protection locked="0"/>
    </xf>
    <xf numFmtId="0" fontId="17" fillId="2" borderId="50" xfId="0" applyFont="1" applyFill="1" applyBorder="1" applyAlignment="1" applyProtection="1">
      <alignment horizontal="center" vertical="center" shrinkToFit="1"/>
      <protection locked="0"/>
    </xf>
    <xf numFmtId="0" fontId="17" fillId="2" borderId="98" xfId="0" applyFont="1" applyFill="1" applyBorder="1" applyAlignment="1" applyProtection="1">
      <alignment horizontal="center" vertical="center" shrinkToFit="1"/>
      <protection locked="0"/>
    </xf>
    <xf numFmtId="0" fontId="17" fillId="2" borderId="99" xfId="0" applyFont="1" applyFill="1" applyBorder="1" applyAlignment="1" applyProtection="1">
      <alignment horizontal="center" vertical="center" shrinkToFit="1"/>
      <protection locked="0"/>
    </xf>
    <xf numFmtId="0" fontId="17" fillId="3" borderId="0" xfId="0" applyFont="1" applyFill="1" applyAlignment="1">
      <alignment horizontal="left" vertical="center"/>
    </xf>
    <xf numFmtId="0" fontId="15" fillId="3" borderId="0" xfId="0" applyFont="1" applyFill="1" applyAlignment="1">
      <alignment horizontal="left" vertical="center"/>
    </xf>
    <xf numFmtId="0" fontId="17" fillId="3" borderId="0" xfId="0" applyFont="1" applyFill="1">
      <alignment vertical="center"/>
    </xf>
    <xf numFmtId="0" fontId="17" fillId="6" borderId="8" xfId="0" applyFont="1" applyFill="1" applyBorder="1" applyAlignment="1">
      <alignment horizontal="left" vertical="center"/>
    </xf>
    <xf numFmtId="0" fontId="17" fillId="3" borderId="0" xfId="0" applyFont="1" applyFill="1" applyAlignment="1">
      <alignment vertical="center"/>
    </xf>
    <xf numFmtId="0" fontId="17" fillId="2" borderId="8" xfId="0" applyFont="1" applyFill="1" applyBorder="1" applyAlignment="1">
      <alignment horizontal="left" vertical="center"/>
    </xf>
    <xf numFmtId="0" fontId="20" fillId="3" borderId="0" xfId="0" applyFont="1" applyFill="1" applyAlignment="1">
      <alignment horizontal="left" vertical="center"/>
    </xf>
    <xf numFmtId="0" fontId="17" fillId="3" borderId="0" xfId="0" applyFont="1" applyFill="1" applyBorder="1" applyAlignment="1">
      <alignment horizontal="center" vertical="center"/>
    </xf>
    <xf numFmtId="0" fontId="17" fillId="3" borderId="0" xfId="0" applyFont="1" applyFill="1" applyBorder="1" applyAlignment="1">
      <alignment horizontal="left" vertical="center"/>
    </xf>
    <xf numFmtId="0" fontId="17" fillId="3" borderId="8" xfId="0" applyFont="1" applyFill="1" applyBorder="1" applyAlignment="1">
      <alignment horizontal="center" vertical="center"/>
    </xf>
    <xf numFmtId="0" fontId="17" fillId="3" borderId="8" xfId="0" applyFont="1" applyFill="1" applyBorder="1" applyAlignment="1">
      <alignment horizontal="left" vertical="center"/>
    </xf>
    <xf numFmtId="0" fontId="25" fillId="3" borderId="0" xfId="0" applyFont="1" applyFill="1" applyAlignment="1">
      <alignment vertical="center"/>
    </xf>
    <xf numFmtId="0" fontId="17" fillId="3" borderId="0" xfId="0" applyFont="1" applyFill="1" applyBorder="1">
      <alignment vertical="center"/>
    </xf>
    <xf numFmtId="0" fontId="17" fillId="3" borderId="0" xfId="0" applyFont="1" applyFill="1" applyBorder="1" applyAlignment="1">
      <alignment vertical="center"/>
    </xf>
    <xf numFmtId="0" fontId="17" fillId="3" borderId="0" xfId="0" applyFont="1" applyFill="1" applyAlignment="1">
      <alignment vertical="center" wrapText="1"/>
    </xf>
    <xf numFmtId="0" fontId="17" fillId="5" borderId="0" xfId="0" applyFont="1" applyFill="1" applyAlignment="1">
      <alignment vertical="center" wrapText="1"/>
    </xf>
    <xf numFmtId="0" fontId="17" fillId="3" borderId="8" xfId="0" applyFont="1" applyFill="1" applyBorder="1">
      <alignment vertical="center"/>
    </xf>
    <xf numFmtId="0" fontId="17" fillId="3" borderId="8" xfId="0" applyFont="1" applyFill="1" applyBorder="1" applyAlignment="1">
      <alignment vertical="center" shrinkToFit="1"/>
    </xf>
    <xf numFmtId="0" fontId="21" fillId="3" borderId="69"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63" xfId="0" applyFont="1" applyFill="1" applyBorder="1" applyAlignment="1">
      <alignment horizontal="center" vertical="center"/>
    </xf>
    <xf numFmtId="0" fontId="21" fillId="3" borderId="63" xfId="0" applyFont="1" applyFill="1" applyBorder="1">
      <alignment vertical="center"/>
    </xf>
    <xf numFmtId="0" fontId="21" fillId="3" borderId="64" xfId="0" applyFont="1" applyFill="1" applyBorder="1">
      <alignment vertical="center"/>
    </xf>
    <xf numFmtId="0" fontId="26" fillId="3" borderId="38" xfId="0" applyFont="1" applyFill="1" applyBorder="1" applyAlignment="1">
      <alignment vertical="center" shrinkToFit="1"/>
    </xf>
    <xf numFmtId="0" fontId="26" fillId="3" borderId="62" xfId="0" applyFont="1" applyFill="1" applyBorder="1" applyAlignment="1">
      <alignment vertical="center" shrinkToFit="1"/>
    </xf>
    <xf numFmtId="0" fontId="21" fillId="3" borderId="62" xfId="0" applyFont="1" applyFill="1" applyBorder="1">
      <alignment vertical="center"/>
    </xf>
    <xf numFmtId="0" fontId="21" fillId="3" borderId="34" xfId="0" applyFont="1" applyFill="1" applyBorder="1">
      <alignment vertical="center"/>
    </xf>
    <xf numFmtId="0" fontId="26" fillId="3" borderId="10" xfId="0" applyFont="1" applyFill="1" applyBorder="1" applyAlignment="1">
      <alignment vertical="center" shrinkToFit="1"/>
    </xf>
    <xf numFmtId="0" fontId="26" fillId="3" borderId="8" xfId="0" applyFont="1" applyFill="1" applyBorder="1" applyAlignment="1">
      <alignment vertical="center" shrinkToFit="1"/>
    </xf>
    <xf numFmtId="0" fontId="21" fillId="3" borderId="8" xfId="0" applyFont="1" applyFill="1" applyBorder="1">
      <alignment vertical="center"/>
    </xf>
    <xf numFmtId="0" fontId="21" fillId="3" borderId="9" xfId="0" applyFont="1" applyFill="1" applyBorder="1">
      <alignment vertical="center"/>
    </xf>
    <xf numFmtId="0" fontId="21" fillId="3" borderId="10" xfId="0" applyFont="1" applyFill="1" applyBorder="1">
      <alignment vertical="center"/>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17" fillId="0" borderId="103" xfId="1" applyNumberFormat="1" applyFont="1" applyBorder="1" applyAlignment="1">
      <alignment horizontal="right" vertical="center" wrapText="1"/>
    </xf>
    <xf numFmtId="178" fontId="17" fillId="0" borderId="24" xfId="1" applyNumberFormat="1" applyFont="1" applyBorder="1" applyAlignment="1">
      <alignment horizontal="right" vertical="center" wrapText="1"/>
    </xf>
    <xf numFmtId="0" fontId="17" fillId="6" borderId="43" xfId="0" applyFont="1" applyFill="1" applyBorder="1" applyAlignment="1" applyProtection="1">
      <alignment horizontal="left" vertical="center" wrapText="1"/>
      <protection locked="0"/>
    </xf>
    <xf numFmtId="0" fontId="17" fillId="6" borderId="33" xfId="0" applyFont="1" applyFill="1" applyBorder="1" applyAlignment="1" applyProtection="1">
      <alignment horizontal="left" vertical="center" wrapText="1"/>
      <protection locked="0"/>
    </xf>
    <xf numFmtId="0" fontId="17" fillId="6" borderId="49" xfId="0" applyFont="1" applyFill="1" applyBorder="1" applyAlignment="1" applyProtection="1">
      <alignment horizontal="left" vertical="center" wrapText="1"/>
      <protection locked="0"/>
    </xf>
    <xf numFmtId="0" fontId="17" fillId="6" borderId="12" xfId="0" applyFont="1" applyFill="1" applyBorder="1" applyAlignment="1" applyProtection="1">
      <alignment horizontal="left" vertical="center" wrapText="1"/>
      <protection locked="0"/>
    </xf>
    <xf numFmtId="0" fontId="17" fillId="6" borderId="0" xfId="0" applyFont="1" applyFill="1" applyBorder="1" applyAlignment="1" applyProtection="1">
      <alignment horizontal="left" vertical="center" wrapText="1"/>
      <protection locked="0"/>
    </xf>
    <xf numFmtId="0" fontId="17" fillId="6" borderId="6" xfId="0" applyFont="1" applyFill="1" applyBorder="1" applyAlignment="1" applyProtection="1">
      <alignment horizontal="left" vertical="center" wrapText="1"/>
      <protection locked="0"/>
    </xf>
    <xf numFmtId="0" fontId="17" fillId="2" borderId="12"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shrinkToFit="1"/>
      <protection locked="0"/>
    </xf>
    <xf numFmtId="0" fontId="17" fillId="4" borderId="30"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0" borderId="109" xfId="0" applyFont="1" applyBorder="1" applyAlignment="1">
      <alignment horizontal="center" vertical="center" wrapText="1"/>
    </xf>
    <xf numFmtId="0" fontId="17" fillId="0" borderId="86" xfId="0" applyFont="1" applyBorder="1" applyAlignment="1">
      <alignment horizontal="center" vertical="center" wrapText="1"/>
    </xf>
    <xf numFmtId="1" fontId="17" fillId="0" borderId="110" xfId="0" applyNumberFormat="1" applyFont="1" applyBorder="1" applyAlignment="1">
      <alignment horizontal="center" vertical="center" wrapText="1"/>
    </xf>
    <xf numFmtId="1" fontId="17" fillId="0" borderId="86" xfId="0" applyNumberFormat="1" applyFont="1" applyBorder="1" applyAlignment="1">
      <alignment horizontal="center" vertical="center" wrapText="1"/>
    </xf>
    <xf numFmtId="0" fontId="17" fillId="2" borderId="20" xfId="0" applyFont="1" applyFill="1" applyBorder="1" applyAlignment="1" applyProtection="1">
      <alignment horizontal="center" vertical="center" shrinkToFit="1"/>
      <protection locked="0"/>
    </xf>
    <xf numFmtId="0" fontId="17" fillId="4" borderId="14" xfId="0" applyFont="1" applyFill="1" applyBorder="1" applyAlignment="1" applyProtection="1">
      <alignment horizontal="center" vertical="center" shrinkToFit="1"/>
      <protection locked="0"/>
    </xf>
    <xf numFmtId="0" fontId="17" fillId="4" borderId="29" xfId="0" applyFont="1" applyFill="1" applyBorder="1" applyAlignment="1" applyProtection="1">
      <alignment horizontal="center" vertical="center" shrinkToFit="1"/>
      <protection locked="0"/>
    </xf>
    <xf numFmtId="0" fontId="17" fillId="2" borderId="13" xfId="0" applyFont="1" applyFill="1" applyBorder="1" applyAlignment="1" applyProtection="1">
      <alignment horizontal="center" vertical="center" shrinkToFit="1"/>
      <protection locked="0"/>
    </xf>
    <xf numFmtId="0" fontId="17" fillId="0" borderId="111" xfId="0" applyFont="1" applyBorder="1" applyAlignment="1">
      <alignment horizontal="center" vertical="center" wrapText="1"/>
    </xf>
    <xf numFmtId="0" fontId="17" fillId="0" borderId="88" xfId="0" applyFont="1" applyBorder="1" applyAlignment="1">
      <alignment horizontal="center" vertical="center" wrapText="1"/>
    </xf>
    <xf numFmtId="1" fontId="17" fillId="0" borderId="112" xfId="0" applyNumberFormat="1" applyFont="1" applyBorder="1" applyAlignment="1">
      <alignment horizontal="center" vertical="center" wrapText="1"/>
    </xf>
    <xf numFmtId="1" fontId="17" fillId="0" borderId="88" xfId="0" applyNumberFormat="1" applyFont="1" applyBorder="1" applyAlignment="1">
      <alignment horizontal="center" vertical="center" wrapText="1"/>
    </xf>
    <xf numFmtId="0" fontId="17" fillId="2" borderId="42" xfId="0" applyFont="1" applyFill="1" applyBorder="1" applyAlignment="1" applyProtection="1">
      <alignment horizontal="center" vertical="center" wrapText="1"/>
      <protection locked="0"/>
    </xf>
    <xf numFmtId="0" fontId="17" fillId="4" borderId="42"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center" vertical="center" wrapText="1"/>
      <protection locked="0"/>
    </xf>
    <xf numFmtId="0" fontId="17" fillId="6" borderId="32" xfId="0" applyFont="1" applyFill="1" applyBorder="1" applyAlignment="1" applyProtection="1">
      <alignment horizontal="left" vertical="center" wrapText="1"/>
      <protection locked="0"/>
    </xf>
    <xf numFmtId="0" fontId="17" fillId="6" borderId="44" xfId="0" applyFont="1" applyFill="1" applyBorder="1" applyAlignment="1" applyProtection="1">
      <alignment horizontal="left" vertical="center" wrapText="1"/>
      <protection locked="0"/>
    </xf>
    <xf numFmtId="0" fontId="17" fillId="6" borderId="5" xfId="0" applyFont="1" applyFill="1" applyBorder="1" applyAlignment="1" applyProtection="1">
      <alignment horizontal="left" vertical="center" wrapText="1"/>
      <protection locked="0"/>
    </xf>
    <xf numFmtId="0" fontId="17" fillId="6" borderId="30" xfId="0" applyFont="1" applyFill="1" applyBorder="1" applyAlignment="1" applyProtection="1">
      <alignment horizontal="left" vertical="center" wrapText="1"/>
      <protection locked="0"/>
    </xf>
    <xf numFmtId="0" fontId="17" fillId="6" borderId="13" xfId="0" applyFont="1" applyFill="1" applyBorder="1" applyAlignment="1" applyProtection="1">
      <alignment horizontal="left" vertical="center" wrapText="1"/>
      <protection locked="0"/>
    </xf>
    <xf numFmtId="0" fontId="17" fillId="6" borderId="14" xfId="0" applyFont="1" applyFill="1" applyBorder="1" applyAlignment="1" applyProtection="1">
      <alignment horizontal="left" vertical="center" wrapText="1"/>
      <protection locked="0"/>
    </xf>
    <xf numFmtId="0" fontId="17" fillId="6" borderId="29" xfId="0" applyFont="1" applyFill="1" applyBorder="1" applyAlignment="1" applyProtection="1">
      <alignment horizontal="left" vertical="center" wrapText="1"/>
      <protection locked="0"/>
    </xf>
    <xf numFmtId="0" fontId="17" fillId="0" borderId="113" xfId="0" applyFont="1" applyBorder="1" applyAlignment="1">
      <alignment horizontal="center" vertical="center" wrapText="1"/>
    </xf>
    <xf numFmtId="0" fontId="17" fillId="0" borderId="114" xfId="0" applyFont="1" applyBorder="1" applyAlignment="1">
      <alignment horizontal="center" vertical="center" wrapText="1"/>
    </xf>
    <xf numFmtId="1" fontId="17" fillId="0" borderId="115" xfId="0" applyNumberFormat="1" applyFont="1" applyBorder="1" applyAlignment="1">
      <alignment horizontal="center" vertical="center" wrapText="1"/>
    </xf>
    <xf numFmtId="1" fontId="17" fillId="0" borderId="114" xfId="0" applyNumberFormat="1" applyFont="1" applyBorder="1" applyAlignment="1">
      <alignment horizontal="center" vertical="center" wrapText="1"/>
    </xf>
    <xf numFmtId="178" fontId="17" fillId="0" borderId="37" xfId="1" applyNumberFormat="1" applyFont="1" applyBorder="1" applyAlignment="1">
      <alignment horizontal="right" vertical="center" wrapText="1"/>
    </xf>
    <xf numFmtId="178" fontId="17" fillId="0" borderId="14" xfId="1" applyNumberFormat="1" applyFont="1" applyBorder="1" applyAlignment="1">
      <alignment horizontal="right" vertical="center" wrapText="1"/>
    </xf>
    <xf numFmtId="0" fontId="17" fillId="6" borderId="39" xfId="0" applyFont="1" applyFill="1" applyBorder="1" applyAlignment="1" applyProtection="1">
      <alignment horizontal="left" vertical="center" wrapText="1"/>
      <protection locked="0"/>
    </xf>
    <xf numFmtId="0" fontId="17" fillId="6" borderId="27" xfId="0" applyFont="1" applyFill="1" applyBorder="1" applyAlignment="1" applyProtection="1">
      <alignment horizontal="left" vertical="center" wrapText="1"/>
      <protection locked="0"/>
    </xf>
    <xf numFmtId="0" fontId="17" fillId="6" borderId="40" xfId="0" applyFont="1" applyFill="1" applyBorder="1" applyAlignment="1" applyProtection="1">
      <alignment horizontal="left" vertical="center" wrapText="1"/>
      <protection locked="0"/>
    </xf>
    <xf numFmtId="0" fontId="17" fillId="2" borderId="39" xfId="0" applyFont="1" applyFill="1" applyBorder="1" applyAlignment="1" applyProtection="1">
      <alignment horizontal="center" vertical="center" shrinkToFit="1"/>
      <protection locked="0"/>
    </xf>
    <xf numFmtId="0" fontId="17" fillId="4" borderId="27" xfId="0" applyFont="1" applyFill="1" applyBorder="1" applyAlignment="1" applyProtection="1">
      <alignment horizontal="center" vertical="center" shrinkToFit="1"/>
      <protection locked="0"/>
    </xf>
    <xf numFmtId="0" fontId="17" fillId="4" borderId="22" xfId="0" applyFont="1" applyFill="1" applyBorder="1" applyAlignment="1" applyProtection="1">
      <alignment horizontal="center" vertical="center" shrinkToFit="1"/>
      <protection locked="0"/>
    </xf>
    <xf numFmtId="0" fontId="17" fillId="2" borderId="23" xfId="0" applyFont="1" applyFill="1" applyBorder="1" applyAlignment="1" applyProtection="1">
      <alignment horizontal="center" vertical="center" shrinkToFit="1"/>
      <protection locked="0"/>
    </xf>
    <xf numFmtId="0" fontId="17" fillId="4" borderId="21" xfId="0" applyFont="1" applyFill="1" applyBorder="1" applyAlignment="1" applyProtection="1">
      <alignment horizontal="center" vertical="center" wrapText="1"/>
      <protection locked="0"/>
    </xf>
    <xf numFmtId="0" fontId="17" fillId="6" borderId="23" xfId="0" applyFont="1" applyFill="1" applyBorder="1" applyAlignment="1" applyProtection="1">
      <alignment horizontal="left" vertical="center" wrapText="1"/>
      <protection locked="0"/>
    </xf>
    <xf numFmtId="0" fontId="17" fillId="6" borderId="22" xfId="0" applyFont="1" applyFill="1" applyBorder="1" applyAlignment="1" applyProtection="1">
      <alignment horizontal="left" vertical="center" wrapText="1"/>
      <protection locked="0"/>
    </xf>
    <xf numFmtId="0" fontId="17" fillId="0" borderId="104" xfId="0" applyFont="1" applyBorder="1" applyAlignment="1">
      <alignment horizontal="center" vertical="center" wrapText="1"/>
    </xf>
    <xf numFmtId="0" fontId="17" fillId="0" borderId="116"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18"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126"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120" xfId="0" applyFont="1" applyBorder="1" applyAlignment="1">
      <alignment horizontal="center" vertical="center" wrapText="1"/>
    </xf>
    <xf numFmtId="0" fontId="17" fillId="0" borderId="121"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60" xfId="0" applyFont="1" applyBorder="1" applyAlignment="1">
      <alignment horizontal="center" vertical="center"/>
    </xf>
    <xf numFmtId="0" fontId="17" fillId="0" borderId="52" xfId="0" applyFont="1" applyBorder="1" applyAlignment="1">
      <alignment horizontal="center" vertical="center"/>
    </xf>
    <xf numFmtId="0" fontId="17" fillId="0" borderId="59" xfId="0" applyFont="1" applyBorder="1" applyAlignment="1">
      <alignment horizontal="center" vertical="center"/>
    </xf>
    <xf numFmtId="0" fontId="17" fillId="2" borderId="43" xfId="0" applyFont="1" applyFill="1" applyBorder="1" applyAlignment="1" applyProtection="1">
      <alignment horizontal="center" vertical="center" shrinkToFit="1"/>
      <protection locked="0"/>
    </xf>
    <xf numFmtId="0" fontId="17" fillId="4" borderId="33" xfId="0" applyFont="1" applyFill="1" applyBorder="1" applyAlignment="1" applyProtection="1">
      <alignment horizontal="center" vertical="center" shrinkToFit="1"/>
      <protection locked="0"/>
    </xf>
    <xf numFmtId="0" fontId="17" fillId="4" borderId="44"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center" vertical="center" shrinkToFit="1"/>
      <protection locked="0"/>
    </xf>
    <xf numFmtId="0" fontId="17" fillId="0" borderId="106" xfId="0" applyFont="1" applyBorder="1" applyAlignment="1">
      <alignment horizontal="center" vertical="center" wrapText="1"/>
    </xf>
    <xf numFmtId="0" fontId="17" fillId="0" borderId="107" xfId="0" applyFont="1" applyBorder="1" applyAlignment="1">
      <alignment horizontal="center" vertical="center" wrapText="1"/>
    </xf>
    <xf numFmtId="1" fontId="17" fillId="0" borderId="108" xfId="0" applyNumberFormat="1" applyFont="1" applyBorder="1" applyAlignment="1">
      <alignment horizontal="center" vertical="center" wrapText="1"/>
    </xf>
    <xf numFmtId="1" fontId="17" fillId="0" borderId="107" xfId="0" applyNumberFormat="1" applyFont="1" applyBorder="1" applyAlignment="1">
      <alignment horizontal="center" vertical="center" wrapText="1"/>
    </xf>
    <xf numFmtId="0" fontId="17" fillId="6" borderId="4" xfId="0" applyFont="1" applyFill="1" applyBorder="1" applyAlignment="1" applyProtection="1">
      <alignment horizontal="left" vertical="center" wrapText="1"/>
      <protection locked="0"/>
    </xf>
    <xf numFmtId="0" fontId="17" fillId="6" borderId="2" xfId="0" applyFont="1" applyFill="1" applyBorder="1" applyAlignment="1" applyProtection="1">
      <alignment horizontal="left" vertical="center" wrapText="1"/>
      <protection locked="0"/>
    </xf>
    <xf numFmtId="0" fontId="17" fillId="6"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0" fontId="17" fillId="4" borderId="31" xfId="0" applyFont="1" applyFill="1" applyBorder="1" applyAlignment="1" applyProtection="1">
      <alignment horizontal="center" vertical="center" shrinkToFit="1"/>
      <protection locked="0"/>
    </xf>
    <xf numFmtId="0" fontId="17" fillId="2" borderId="50"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shrinkToFit="1"/>
      <protection locked="0"/>
    </xf>
    <xf numFmtId="0" fontId="17" fillId="6" borderId="1" xfId="0" applyFont="1" applyFill="1" applyBorder="1" applyAlignment="1" applyProtection="1">
      <alignment horizontal="left" vertical="center" wrapText="1"/>
      <protection locked="0"/>
    </xf>
    <xf numFmtId="0" fontId="17" fillId="6" borderId="31" xfId="0" applyFont="1" applyFill="1" applyBorder="1" applyAlignment="1" applyProtection="1">
      <alignment horizontal="left" vertical="center" wrapText="1"/>
      <protection locked="0"/>
    </xf>
    <xf numFmtId="20" fontId="13" fillId="6" borderId="11" xfId="0" applyNumberFormat="1" applyFont="1" applyFill="1" applyBorder="1" applyAlignment="1" applyProtection="1">
      <alignment horizontal="center" vertical="center"/>
      <protection locked="0"/>
    </xf>
    <xf numFmtId="20" fontId="13" fillId="6" borderId="24" xfId="0" applyNumberFormat="1" applyFont="1" applyFill="1" applyBorder="1" applyAlignment="1" applyProtection="1">
      <alignment horizontal="center" vertical="center"/>
      <protection locked="0"/>
    </xf>
    <xf numFmtId="20" fontId="13" fillId="6" borderId="10" xfId="0" applyNumberFormat="1" applyFont="1" applyFill="1" applyBorder="1" applyAlignment="1" applyProtection="1">
      <alignment horizontal="center" vertical="center"/>
      <protection locked="0"/>
    </xf>
    <xf numFmtId="0" fontId="13" fillId="6" borderId="8" xfId="0" applyFont="1" applyFill="1" applyBorder="1" applyAlignment="1" applyProtection="1">
      <alignment horizontal="center" vertical="center"/>
      <protection locked="0"/>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3" fillId="6" borderId="11" xfId="0" applyFont="1" applyFill="1" applyBorder="1" applyAlignment="1" applyProtection="1">
      <alignment horizontal="center" vertical="center"/>
      <protection locked="0"/>
    </xf>
    <xf numFmtId="0" fontId="13" fillId="6" borderId="10"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14" fillId="2" borderId="0" xfId="0" applyFont="1" applyFill="1" applyAlignment="1" applyProtection="1">
      <alignment horizontal="center" vertical="center" shrinkToFit="1"/>
      <protection locked="0"/>
    </xf>
    <xf numFmtId="0" fontId="14" fillId="4" borderId="0" xfId="0" applyFont="1" applyFill="1" applyAlignment="1" applyProtection="1">
      <alignment horizontal="center" vertical="center" shrinkToFit="1"/>
      <protection locked="0"/>
    </xf>
    <xf numFmtId="0" fontId="15" fillId="6" borderId="0" xfId="0" applyFont="1" applyFill="1" applyAlignment="1" applyProtection="1">
      <alignment horizontal="center" vertical="center"/>
      <protection locked="0"/>
    </xf>
    <xf numFmtId="0" fontId="15" fillId="0" borderId="0" xfId="0" applyFont="1" applyFill="1" applyAlignment="1">
      <alignment horizontal="center" vertical="center"/>
    </xf>
    <xf numFmtId="0" fontId="14" fillId="6" borderId="0" xfId="0" applyFont="1" applyFill="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4" borderId="24"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176" fontId="13" fillId="0" borderId="0" xfId="0" applyNumberFormat="1" applyFont="1" applyBorder="1" applyAlignment="1" applyProtection="1">
      <alignment horizontal="center" vertical="center"/>
    </xf>
    <xf numFmtId="0" fontId="21" fillId="3" borderId="8" xfId="0" applyFont="1" applyFill="1" applyBorder="1" applyAlignment="1" applyProtection="1">
      <alignment horizontal="center" vertical="center"/>
    </xf>
    <xf numFmtId="0" fontId="17" fillId="3" borderId="0" xfId="0" applyFont="1" applyFill="1" applyBorder="1" applyAlignment="1">
      <alignment horizontal="left" vertical="center" indent="1"/>
    </xf>
    <xf numFmtId="0" fontId="21" fillId="3" borderId="70" xfId="0" applyFont="1" applyFill="1" applyBorder="1" applyAlignment="1">
      <alignment horizontal="center" vertical="center"/>
    </xf>
    <xf numFmtId="0" fontId="21" fillId="3" borderId="71" xfId="0" applyFont="1" applyFill="1" applyBorder="1" applyAlignment="1">
      <alignment horizontal="center" vertical="center"/>
    </xf>
    <xf numFmtId="0" fontId="21" fillId="3" borderId="72" xfId="0" applyFont="1"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4"/>
  <sheetViews>
    <sheetView showGridLines="0" view="pageBreakPreview" zoomScale="55" zoomScaleNormal="55" zoomScaleSheetLayoutView="55" workbookViewId="0">
      <selection activeCell="S7" sqref="S7"/>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4" customFormat="1" ht="20.25" customHeight="1" x14ac:dyDescent="0.4">
      <c r="B1" s="28"/>
      <c r="C1" s="29" t="s">
        <v>240</v>
      </c>
      <c r="D1" s="29"/>
      <c r="E1" s="29"/>
      <c r="F1" s="29"/>
      <c r="G1" s="29"/>
      <c r="H1" s="28"/>
      <c r="I1" s="28"/>
      <c r="J1" s="30" t="s">
        <v>0</v>
      </c>
      <c r="K1" s="28"/>
      <c r="L1" s="28"/>
      <c r="M1" s="29"/>
      <c r="N1" s="29"/>
      <c r="O1" s="29"/>
      <c r="P1" s="29"/>
      <c r="Q1" s="29"/>
      <c r="R1" s="29"/>
      <c r="S1" s="29"/>
      <c r="T1" s="29"/>
      <c r="U1" s="28"/>
      <c r="V1" s="28"/>
      <c r="W1" s="28"/>
      <c r="X1" s="28"/>
      <c r="Y1" s="28"/>
      <c r="Z1" s="28"/>
      <c r="AA1" s="28"/>
      <c r="AB1" s="28"/>
      <c r="AC1" s="28"/>
      <c r="AD1" s="28"/>
      <c r="AE1" s="28"/>
      <c r="AF1" s="28"/>
      <c r="AG1" s="28"/>
      <c r="AH1" s="28"/>
      <c r="AI1" s="28"/>
      <c r="AJ1" s="28"/>
      <c r="AK1" s="28"/>
      <c r="AL1" s="28"/>
      <c r="AM1" s="28"/>
      <c r="AN1" s="28"/>
      <c r="AO1" s="28"/>
      <c r="AP1" s="31" t="s">
        <v>31</v>
      </c>
      <c r="AQ1" s="365" t="s">
        <v>130</v>
      </c>
      <c r="AR1" s="366"/>
      <c r="AS1" s="366"/>
      <c r="AT1" s="366"/>
      <c r="AU1" s="366"/>
      <c r="AV1" s="366"/>
      <c r="AW1" s="366"/>
      <c r="AX1" s="366"/>
      <c r="AY1" s="366"/>
      <c r="AZ1" s="366"/>
      <c r="BA1" s="366"/>
      <c r="BB1" s="366"/>
      <c r="BC1" s="366"/>
      <c r="BD1" s="366"/>
      <c r="BE1" s="366"/>
      <c r="BF1" s="366"/>
      <c r="BG1" s="31" t="s">
        <v>2</v>
      </c>
    </row>
    <row r="2" spans="2:64" s="5" customFormat="1" ht="20.25" customHeight="1" x14ac:dyDescent="0.4">
      <c r="B2" s="32"/>
      <c r="C2" s="32"/>
      <c r="D2" s="32"/>
      <c r="E2" s="32"/>
      <c r="F2" s="32"/>
      <c r="G2" s="30"/>
      <c r="H2" s="32"/>
      <c r="I2" s="32"/>
      <c r="J2" s="30"/>
      <c r="K2" s="30"/>
      <c r="L2" s="32"/>
      <c r="M2" s="31"/>
      <c r="N2" s="31"/>
      <c r="O2" s="31"/>
      <c r="P2" s="31"/>
      <c r="Q2" s="31"/>
      <c r="R2" s="31"/>
      <c r="S2" s="31"/>
      <c r="T2" s="31"/>
      <c r="U2" s="32"/>
      <c r="V2" s="32"/>
      <c r="W2" s="32"/>
      <c r="X2" s="32"/>
      <c r="Y2" s="33" t="s">
        <v>28</v>
      </c>
      <c r="Z2" s="367">
        <v>2</v>
      </c>
      <c r="AA2" s="367"/>
      <c r="AB2" s="33" t="s">
        <v>29</v>
      </c>
      <c r="AC2" s="368">
        <f>IF(Z2=0,"",YEAR(DATE(2018+Z2,1,1)))</f>
        <v>2020</v>
      </c>
      <c r="AD2" s="368"/>
      <c r="AE2" s="34" t="s">
        <v>30</v>
      </c>
      <c r="AF2" s="34" t="s">
        <v>1</v>
      </c>
      <c r="AG2" s="367">
        <v>4</v>
      </c>
      <c r="AH2" s="367"/>
      <c r="AI2" s="34" t="s">
        <v>25</v>
      </c>
      <c r="AJ2" s="32"/>
      <c r="AK2" s="32"/>
      <c r="AL2" s="32"/>
      <c r="AM2" s="32"/>
      <c r="AN2" s="32"/>
      <c r="AO2" s="32"/>
      <c r="AP2" s="31" t="s">
        <v>32</v>
      </c>
      <c r="AQ2" s="369" t="s">
        <v>33</v>
      </c>
      <c r="AR2" s="369"/>
      <c r="AS2" s="369"/>
      <c r="AT2" s="369"/>
      <c r="AU2" s="369"/>
      <c r="AV2" s="369"/>
      <c r="AW2" s="369"/>
      <c r="AX2" s="369"/>
      <c r="AY2" s="369"/>
      <c r="AZ2" s="369"/>
      <c r="BA2" s="369"/>
      <c r="BB2" s="369"/>
      <c r="BC2" s="369"/>
      <c r="BD2" s="369"/>
      <c r="BE2" s="369"/>
      <c r="BF2" s="369"/>
      <c r="BG2" s="31" t="s">
        <v>2</v>
      </c>
      <c r="BH2" s="6"/>
      <c r="BI2" s="6"/>
      <c r="BJ2" s="6"/>
    </row>
    <row r="3" spans="2:64" s="5" customFormat="1" ht="20.25" customHeight="1" x14ac:dyDescent="0.4">
      <c r="B3" s="32"/>
      <c r="C3" s="32"/>
      <c r="D3" s="32"/>
      <c r="E3" s="32"/>
      <c r="F3" s="32"/>
      <c r="G3" s="30"/>
      <c r="H3" s="32"/>
      <c r="I3" s="32"/>
      <c r="J3" s="30"/>
      <c r="K3" s="32"/>
      <c r="L3" s="31"/>
      <c r="M3" s="31"/>
      <c r="N3" s="31"/>
      <c r="O3" s="31"/>
      <c r="P3" s="31"/>
      <c r="Q3" s="31"/>
      <c r="R3" s="31"/>
      <c r="S3" s="32"/>
      <c r="T3" s="32"/>
      <c r="U3" s="32"/>
      <c r="V3" s="32"/>
      <c r="W3" s="32"/>
      <c r="X3" s="32"/>
      <c r="Y3" s="32"/>
      <c r="Z3" s="35"/>
      <c r="AA3" s="35"/>
      <c r="AB3" s="36"/>
      <c r="AC3" s="37"/>
      <c r="AD3" s="36"/>
      <c r="AE3" s="32"/>
      <c r="AF3" s="32"/>
      <c r="AG3" s="32"/>
      <c r="AH3" s="32"/>
      <c r="AI3" s="32"/>
      <c r="AJ3" s="32"/>
      <c r="AK3" s="32"/>
      <c r="AL3" s="32"/>
      <c r="AM3" s="32"/>
      <c r="AN3" s="32"/>
      <c r="AO3" s="32"/>
      <c r="AP3" s="32"/>
      <c r="AQ3" s="32"/>
      <c r="AR3" s="32"/>
      <c r="AS3" s="32"/>
      <c r="AT3" s="32"/>
      <c r="AU3" s="32"/>
      <c r="AV3" s="32"/>
      <c r="AW3" s="32"/>
      <c r="AX3" s="32"/>
      <c r="AY3" s="32"/>
      <c r="AZ3" s="32"/>
      <c r="BA3" s="38" t="s">
        <v>21</v>
      </c>
      <c r="BB3" s="370" t="s">
        <v>170</v>
      </c>
      <c r="BC3" s="371"/>
      <c r="BD3" s="371"/>
      <c r="BE3" s="372"/>
      <c r="BF3" s="31"/>
      <c r="BG3" s="32"/>
    </row>
    <row r="4" spans="2:64" s="5" customFormat="1" ht="9" customHeight="1" x14ac:dyDescent="0.4">
      <c r="B4" s="32"/>
      <c r="C4" s="32"/>
      <c r="D4" s="32"/>
      <c r="E4" s="32"/>
      <c r="F4" s="32"/>
      <c r="G4" s="30"/>
      <c r="H4" s="32"/>
      <c r="I4" s="32"/>
      <c r="J4" s="30"/>
      <c r="K4" s="32"/>
      <c r="L4" s="31"/>
      <c r="M4" s="31"/>
      <c r="N4" s="31"/>
      <c r="O4" s="31"/>
      <c r="P4" s="31"/>
      <c r="Q4" s="31"/>
      <c r="R4" s="31"/>
      <c r="S4" s="32"/>
      <c r="T4" s="32"/>
      <c r="U4" s="32"/>
      <c r="V4" s="32"/>
      <c r="W4" s="32"/>
      <c r="X4" s="32"/>
      <c r="Y4" s="32"/>
      <c r="Z4" s="39"/>
      <c r="AA4" s="39"/>
      <c r="AB4" s="32"/>
      <c r="AC4" s="32"/>
      <c r="AD4" s="32"/>
      <c r="AE4" s="32"/>
      <c r="AF4" s="32"/>
      <c r="AG4" s="28"/>
      <c r="AH4" s="28"/>
      <c r="AI4" s="28"/>
      <c r="AJ4" s="28"/>
      <c r="AK4" s="28"/>
      <c r="AL4" s="28"/>
      <c r="AM4" s="28"/>
      <c r="AN4" s="28"/>
      <c r="AO4" s="28"/>
      <c r="AP4" s="28"/>
      <c r="AQ4" s="28"/>
      <c r="AR4" s="28"/>
      <c r="AS4" s="28"/>
      <c r="AT4" s="28"/>
      <c r="AU4" s="28"/>
      <c r="AV4" s="28"/>
      <c r="AW4" s="28"/>
      <c r="AX4" s="28"/>
      <c r="AY4" s="28"/>
      <c r="AZ4" s="28"/>
      <c r="BA4" s="28"/>
      <c r="BB4" s="28"/>
      <c r="BC4" s="28"/>
      <c r="BD4" s="28"/>
      <c r="BE4" s="40"/>
      <c r="BF4" s="40"/>
      <c r="BG4" s="32"/>
    </row>
    <row r="5" spans="2:64" s="5" customFormat="1" ht="21" customHeight="1" x14ac:dyDescent="0.4">
      <c r="B5" s="41"/>
      <c r="C5" s="42"/>
      <c r="D5" s="42"/>
      <c r="E5" s="42"/>
      <c r="F5" s="42"/>
      <c r="G5" s="42"/>
      <c r="H5" s="43"/>
      <c r="I5" s="43"/>
      <c r="J5" s="43"/>
      <c r="K5" s="44"/>
      <c r="L5" s="43"/>
      <c r="M5" s="43"/>
      <c r="N5" s="43"/>
      <c r="O5" s="45"/>
      <c r="P5" s="45"/>
      <c r="Q5" s="45"/>
      <c r="R5" s="45"/>
      <c r="S5" s="45"/>
      <c r="T5" s="45"/>
      <c r="U5" s="45"/>
      <c r="V5" s="45"/>
      <c r="W5" s="45"/>
      <c r="X5" s="45"/>
      <c r="Y5" s="45"/>
      <c r="Z5" s="45"/>
      <c r="AA5" s="45"/>
      <c r="AB5" s="45"/>
      <c r="AC5" s="45"/>
      <c r="AD5" s="45"/>
      <c r="AE5" s="45"/>
      <c r="AF5" s="45"/>
      <c r="AG5" s="46"/>
      <c r="AH5" s="46" t="s">
        <v>206</v>
      </c>
      <c r="AI5" s="46"/>
      <c r="AJ5" s="46"/>
      <c r="AK5" s="46"/>
      <c r="AL5" s="46"/>
      <c r="AM5" s="28"/>
      <c r="AN5" s="28"/>
      <c r="AO5" s="28"/>
      <c r="AP5" s="28"/>
      <c r="AQ5" s="28"/>
      <c r="AR5" s="28"/>
      <c r="AS5" s="32"/>
      <c r="AT5" s="361">
        <v>8</v>
      </c>
      <c r="AU5" s="362"/>
      <c r="AV5" s="47" t="s">
        <v>22</v>
      </c>
      <c r="AW5" s="28"/>
      <c r="AX5" s="361">
        <v>40</v>
      </c>
      <c r="AY5" s="362"/>
      <c r="AZ5" s="47" t="s">
        <v>23</v>
      </c>
      <c r="BA5" s="28"/>
      <c r="BB5" s="361">
        <v>160</v>
      </c>
      <c r="BC5" s="362"/>
      <c r="BD5" s="47" t="s">
        <v>24</v>
      </c>
      <c r="BE5" s="28"/>
      <c r="BF5" s="40"/>
      <c r="BG5" s="32"/>
    </row>
    <row r="6" spans="2:64" s="5" customFormat="1" ht="21" customHeight="1" x14ac:dyDescent="0.4">
      <c r="B6" s="41"/>
      <c r="C6" s="48"/>
      <c r="D6" s="48"/>
      <c r="E6" s="48"/>
      <c r="F6" s="48"/>
      <c r="G6" s="43"/>
      <c r="H6" s="43"/>
      <c r="I6" s="43"/>
      <c r="J6" s="43"/>
      <c r="K6" s="43"/>
      <c r="L6" s="43"/>
      <c r="M6" s="43"/>
      <c r="N6" s="43"/>
      <c r="O6" s="45"/>
      <c r="P6" s="45"/>
      <c r="Q6" s="45"/>
      <c r="R6" s="45"/>
      <c r="S6" s="45"/>
      <c r="T6" s="45"/>
      <c r="U6" s="45"/>
      <c r="V6" s="45"/>
      <c r="W6" s="45"/>
      <c r="X6" s="45"/>
      <c r="Y6" s="45"/>
      <c r="Z6" s="45"/>
      <c r="AA6" s="45"/>
      <c r="AB6" s="45"/>
      <c r="AC6" s="45"/>
      <c r="AD6" s="45"/>
      <c r="AE6" s="45"/>
      <c r="AF6" s="45"/>
      <c r="AG6" s="46"/>
      <c r="AH6" s="46"/>
      <c r="AI6" s="46"/>
      <c r="AJ6" s="46"/>
      <c r="AK6" s="46"/>
      <c r="AL6" s="46"/>
      <c r="AM6" s="46"/>
      <c r="AN6" s="46"/>
      <c r="AO6" s="46"/>
      <c r="AP6" s="46"/>
      <c r="AQ6" s="46"/>
      <c r="AR6" s="46"/>
      <c r="AS6" s="46"/>
      <c r="AT6" s="46"/>
      <c r="AU6" s="46"/>
      <c r="AV6" s="46"/>
      <c r="AW6" s="46"/>
      <c r="AX6" s="46"/>
      <c r="AY6" s="46"/>
      <c r="AZ6" s="46"/>
      <c r="BA6" s="46"/>
      <c r="BB6" s="46"/>
      <c r="BC6" s="46"/>
      <c r="BD6" s="46"/>
      <c r="BE6" s="49"/>
      <c r="BF6" s="49"/>
      <c r="BG6" s="45"/>
    </row>
    <row r="7" spans="2:64" s="5" customFormat="1" ht="21" customHeight="1" x14ac:dyDescent="0.4">
      <c r="B7" s="50"/>
      <c r="C7" s="44"/>
      <c r="D7" s="44"/>
      <c r="E7" s="44"/>
      <c r="F7" s="44"/>
      <c r="G7" s="43"/>
      <c r="H7" s="43"/>
      <c r="I7" s="43"/>
      <c r="J7" s="43"/>
      <c r="K7" s="43"/>
      <c r="L7" s="43"/>
      <c r="M7" s="43"/>
      <c r="N7" s="43"/>
      <c r="O7" s="45"/>
      <c r="P7" s="45"/>
      <c r="Q7" s="45"/>
      <c r="R7" s="45"/>
      <c r="S7" s="45"/>
      <c r="T7" s="45"/>
      <c r="U7" s="45"/>
      <c r="V7" s="45"/>
      <c r="W7" s="45"/>
      <c r="X7" s="45"/>
      <c r="Y7" s="45"/>
      <c r="Z7" s="45"/>
      <c r="AA7" s="45"/>
      <c r="AB7" s="45"/>
      <c r="AC7" s="45"/>
      <c r="AD7" s="45"/>
      <c r="AE7" s="45"/>
      <c r="AF7" s="45"/>
      <c r="AG7" s="51"/>
      <c r="AH7" s="51"/>
      <c r="AI7" s="51"/>
      <c r="AJ7" s="42"/>
      <c r="AK7" s="52"/>
      <c r="AL7" s="53"/>
      <c r="AM7" s="53"/>
      <c r="AN7" s="41"/>
      <c r="AO7" s="54"/>
      <c r="AP7" s="54"/>
      <c r="AQ7" s="54"/>
      <c r="AR7" s="55"/>
      <c r="AS7" s="55"/>
      <c r="AT7" s="46"/>
      <c r="AU7" s="54"/>
      <c r="AV7" s="54"/>
      <c r="AW7" s="44"/>
      <c r="AX7" s="46"/>
      <c r="AY7" s="46" t="s">
        <v>27</v>
      </c>
      <c r="AZ7" s="46"/>
      <c r="BA7" s="46"/>
      <c r="BB7" s="363">
        <f>DAY(EOMONTH(DATE(AC2,AG2,1),0))</f>
        <v>30</v>
      </c>
      <c r="BC7" s="364"/>
      <c r="BD7" s="46" t="s">
        <v>26</v>
      </c>
      <c r="BE7" s="46"/>
      <c r="BF7" s="46"/>
      <c r="BG7" s="45"/>
      <c r="BJ7" s="6"/>
      <c r="BK7" s="6"/>
      <c r="BL7" s="6"/>
    </row>
    <row r="8" spans="2:64" s="5" customFormat="1" ht="21" customHeight="1" x14ac:dyDescent="0.4">
      <c r="B8" s="50"/>
      <c r="C8" s="56"/>
      <c r="D8" s="56"/>
      <c r="E8" s="56"/>
      <c r="F8" s="56"/>
      <c r="G8" s="54"/>
      <c r="H8" s="54"/>
      <c r="I8" s="54"/>
      <c r="J8" s="54"/>
      <c r="K8" s="54"/>
      <c r="L8" s="54"/>
      <c r="M8" s="54"/>
      <c r="N8" s="54"/>
      <c r="O8" s="45"/>
      <c r="P8" s="45"/>
      <c r="Q8" s="45"/>
      <c r="R8" s="45"/>
      <c r="S8" s="45"/>
      <c r="T8" s="45"/>
      <c r="U8" s="45"/>
      <c r="V8" s="45"/>
      <c r="W8" s="45"/>
      <c r="X8" s="45"/>
      <c r="Y8" s="45"/>
      <c r="Z8" s="45"/>
      <c r="AA8" s="45"/>
      <c r="AB8" s="45"/>
      <c r="AC8" s="45"/>
      <c r="AD8" s="45"/>
      <c r="AE8" s="45"/>
      <c r="AF8" s="45"/>
      <c r="AG8" s="48"/>
      <c r="AH8" s="42"/>
      <c r="AI8" s="57"/>
      <c r="AJ8" s="51"/>
      <c r="AK8" s="42"/>
      <c r="AL8" s="42"/>
      <c r="AM8" s="42"/>
      <c r="AN8" s="42"/>
      <c r="AO8" s="57"/>
      <c r="AP8" s="46"/>
      <c r="AQ8" s="58"/>
      <c r="AR8" s="58"/>
      <c r="AS8" s="58"/>
      <c r="AT8" s="46"/>
      <c r="AU8" s="46"/>
      <c r="AV8" s="46"/>
      <c r="AW8" s="46"/>
      <c r="AX8" s="46"/>
      <c r="AY8" s="46"/>
      <c r="AZ8" s="46"/>
      <c r="BA8" s="46"/>
      <c r="BB8" s="46"/>
      <c r="BC8" s="46"/>
      <c r="BD8" s="46"/>
      <c r="BE8" s="46"/>
      <c r="BF8" s="46"/>
      <c r="BG8" s="45"/>
      <c r="BJ8" s="6"/>
      <c r="BK8" s="6"/>
      <c r="BL8" s="6"/>
    </row>
    <row r="9" spans="2:64" s="5" customFormat="1" ht="21" customHeight="1" x14ac:dyDescent="0.4">
      <c r="B9" s="50"/>
      <c r="C9" s="44"/>
      <c r="D9" s="44"/>
      <c r="E9" s="44"/>
      <c r="F9" s="44"/>
      <c r="G9" s="44"/>
      <c r="H9" s="44"/>
      <c r="I9" s="44"/>
      <c r="J9" s="44"/>
      <c r="K9" s="44"/>
      <c r="L9" s="43"/>
      <c r="M9" s="43"/>
      <c r="N9" s="43"/>
      <c r="O9" s="44"/>
      <c r="P9" s="43"/>
      <c r="Q9" s="43"/>
      <c r="R9" s="43"/>
      <c r="S9" s="52"/>
      <c r="T9" s="373"/>
      <c r="U9" s="373"/>
      <c r="V9" s="41"/>
      <c r="W9" s="59"/>
      <c r="X9" s="45"/>
      <c r="Y9" s="45"/>
      <c r="Z9" s="48"/>
      <c r="AA9" s="53"/>
      <c r="AB9" s="41"/>
      <c r="AC9" s="48"/>
      <c r="AD9" s="48"/>
      <c r="AE9" s="48"/>
      <c r="AF9" s="60"/>
      <c r="AG9" s="51"/>
      <c r="AH9" s="51"/>
      <c r="AI9" s="51"/>
      <c r="AJ9" s="42"/>
      <c r="AK9" s="52"/>
      <c r="AL9" s="53"/>
      <c r="AM9" s="46"/>
      <c r="AN9" s="57" t="s">
        <v>207</v>
      </c>
      <c r="AO9" s="57"/>
      <c r="AP9" s="57"/>
      <c r="AQ9" s="57"/>
      <c r="AR9" s="57"/>
      <c r="AS9" s="57"/>
      <c r="AT9" s="48"/>
      <c r="AU9" s="48"/>
      <c r="AV9" s="45"/>
      <c r="AW9" s="45"/>
      <c r="AX9" s="46" t="s">
        <v>208</v>
      </c>
      <c r="AY9" s="57"/>
      <c r="AZ9" s="48"/>
      <c r="BA9" s="48"/>
      <c r="BB9" s="57"/>
      <c r="BC9" s="57"/>
      <c r="BD9" s="57"/>
      <c r="BE9" s="45"/>
      <c r="BF9" s="46"/>
      <c r="BG9" s="45"/>
      <c r="BJ9" s="6"/>
      <c r="BK9" s="6"/>
      <c r="BL9" s="6"/>
    </row>
    <row r="10" spans="2:64" s="5" customFormat="1" ht="21" customHeight="1" x14ac:dyDescent="0.4">
      <c r="B10" s="41" t="s">
        <v>125</v>
      </c>
      <c r="C10" s="57"/>
      <c r="D10" s="57"/>
      <c r="E10" s="57"/>
      <c r="F10" s="57"/>
      <c r="G10" s="57"/>
      <c r="H10" s="57"/>
      <c r="I10" s="57"/>
      <c r="J10" s="57"/>
      <c r="K10" s="48"/>
      <c r="L10" s="51"/>
      <c r="M10" s="42"/>
      <c r="N10" s="42"/>
      <c r="O10" s="48"/>
      <c r="P10" s="42"/>
      <c r="Q10" s="57"/>
      <c r="R10" s="42"/>
      <c r="S10" s="42"/>
      <c r="T10" s="42"/>
      <c r="U10" s="42"/>
      <c r="V10" s="45"/>
      <c r="W10" s="45"/>
      <c r="X10" s="45"/>
      <c r="Y10" s="45"/>
      <c r="Z10" s="57"/>
      <c r="AA10" s="42"/>
      <c r="AB10" s="42"/>
      <c r="AC10" s="57"/>
      <c r="AD10" s="57"/>
      <c r="AE10" s="57"/>
      <c r="AF10" s="60"/>
      <c r="AG10" s="48"/>
      <c r="AH10" s="51"/>
      <c r="AI10" s="42"/>
      <c r="AJ10" s="51"/>
      <c r="AK10" s="42"/>
      <c r="AL10" s="42"/>
      <c r="AM10" s="42"/>
      <c r="AN10" s="48"/>
      <c r="AO10" s="41" t="s">
        <v>116</v>
      </c>
      <c r="AP10" s="48"/>
      <c r="AQ10" s="48"/>
      <c r="AR10" s="57"/>
      <c r="AS10" s="57"/>
      <c r="AT10" s="330">
        <v>24</v>
      </c>
      <c r="AU10" s="330"/>
      <c r="AV10" s="46" t="s">
        <v>119</v>
      </c>
      <c r="AW10" s="45"/>
      <c r="AX10" s="45"/>
      <c r="AY10" s="57" t="s">
        <v>120</v>
      </c>
      <c r="AZ10" s="48"/>
      <c r="BA10" s="48"/>
      <c r="BB10" s="57"/>
      <c r="BC10" s="330">
        <v>10</v>
      </c>
      <c r="BD10" s="330"/>
      <c r="BE10" s="46" t="s">
        <v>119</v>
      </c>
      <c r="BF10" s="46"/>
      <c r="BG10" s="45"/>
      <c r="BJ10" s="6"/>
      <c r="BK10" s="6"/>
      <c r="BL10" s="6"/>
    </row>
    <row r="11" spans="2:64" s="5" customFormat="1" ht="21" customHeight="1" x14ac:dyDescent="0.15">
      <c r="B11" s="41" t="s">
        <v>123</v>
      </c>
      <c r="C11" s="42"/>
      <c r="D11" s="42"/>
      <c r="E11" s="42"/>
      <c r="F11" s="42"/>
      <c r="G11" s="42"/>
      <c r="H11" s="42"/>
      <c r="I11" s="42"/>
      <c r="J11" s="327">
        <v>0.29166666666666669</v>
      </c>
      <c r="K11" s="328"/>
      <c r="L11" s="329"/>
      <c r="M11" s="44" t="s">
        <v>17</v>
      </c>
      <c r="N11" s="327">
        <v>0.83333333333333337</v>
      </c>
      <c r="O11" s="328"/>
      <c r="P11" s="329"/>
      <c r="Q11" s="61"/>
      <c r="R11" s="61"/>
      <c r="S11" s="61"/>
      <c r="T11" s="61"/>
      <c r="U11" s="61"/>
      <c r="V11" s="61"/>
      <c r="W11" s="45"/>
      <c r="X11" s="45"/>
      <c r="Y11" s="45"/>
      <c r="Z11" s="44"/>
      <c r="AA11" s="61"/>
      <c r="AB11" s="61"/>
      <c r="AC11" s="44"/>
      <c r="AD11" s="48"/>
      <c r="AE11" s="48"/>
      <c r="AF11" s="62"/>
      <c r="AG11" s="41"/>
      <c r="AH11" s="51"/>
      <c r="AI11" s="42"/>
      <c r="AJ11" s="51"/>
      <c r="AK11" s="42"/>
      <c r="AL11" s="42"/>
      <c r="AM11" s="42"/>
      <c r="AN11" s="44"/>
      <c r="AO11" s="43" t="s">
        <v>117</v>
      </c>
      <c r="AP11" s="43"/>
      <c r="AQ11" s="43"/>
      <c r="AR11" s="52"/>
      <c r="AS11" s="53"/>
      <c r="AT11" s="330">
        <v>15</v>
      </c>
      <c r="AU11" s="330"/>
      <c r="AV11" s="46" t="s">
        <v>119</v>
      </c>
      <c r="AW11" s="45"/>
      <c r="AX11" s="45"/>
      <c r="AY11" s="63" t="s">
        <v>121</v>
      </c>
      <c r="AZ11" s="53"/>
      <c r="BA11" s="41"/>
      <c r="BB11" s="48"/>
      <c r="BC11" s="48"/>
      <c r="BD11" s="48"/>
      <c r="BE11" s="62"/>
      <c r="BF11" s="46"/>
      <c r="BG11" s="45"/>
      <c r="BJ11" s="6"/>
      <c r="BK11" s="6"/>
      <c r="BL11" s="6"/>
    </row>
    <row r="12" spans="2:64" s="5" customFormat="1" ht="21" customHeight="1" x14ac:dyDescent="0.4">
      <c r="B12" s="41" t="s">
        <v>124</v>
      </c>
      <c r="C12" s="42"/>
      <c r="D12" s="42"/>
      <c r="E12" s="42"/>
      <c r="F12" s="42"/>
      <c r="G12" s="42"/>
      <c r="H12" s="42"/>
      <c r="I12" s="42"/>
      <c r="J12" s="327">
        <v>0.83333333333333337</v>
      </c>
      <c r="K12" s="328"/>
      <c r="L12" s="329"/>
      <c r="M12" s="44" t="s">
        <v>17</v>
      </c>
      <c r="N12" s="327">
        <v>0.29166666666666669</v>
      </c>
      <c r="O12" s="328"/>
      <c r="P12" s="329"/>
      <c r="Q12" s="61"/>
      <c r="R12" s="61"/>
      <c r="S12" s="61"/>
      <c r="T12" s="61"/>
      <c r="U12" s="61"/>
      <c r="V12" s="61"/>
      <c r="W12" s="45"/>
      <c r="X12" s="45"/>
      <c r="Y12" s="45"/>
      <c r="Z12" s="43"/>
      <c r="AA12" s="64"/>
      <c r="AB12" s="64"/>
      <c r="AC12" s="43"/>
      <c r="AD12" s="51"/>
      <c r="AE12" s="51"/>
      <c r="AF12" s="60"/>
      <c r="AG12" s="46"/>
      <c r="AH12" s="46"/>
      <c r="AI12" s="46"/>
      <c r="AJ12" s="46"/>
      <c r="AK12" s="46"/>
      <c r="AL12" s="46"/>
      <c r="AM12" s="46"/>
      <c r="AN12" s="54"/>
      <c r="AO12" s="50" t="s">
        <v>118</v>
      </c>
      <c r="AP12" s="54"/>
      <c r="AQ12" s="56"/>
      <c r="AR12" s="42"/>
      <c r="AS12" s="42"/>
      <c r="AT12" s="330">
        <v>9</v>
      </c>
      <c r="AU12" s="330"/>
      <c r="AV12" s="46" t="s">
        <v>119</v>
      </c>
      <c r="AW12" s="45"/>
      <c r="AX12" s="45"/>
      <c r="AY12" s="57" t="s">
        <v>122</v>
      </c>
      <c r="AZ12" s="42"/>
      <c r="BA12" s="42"/>
      <c r="BB12" s="57"/>
      <c r="BC12" s="330"/>
      <c r="BD12" s="330"/>
      <c r="BE12" s="46" t="s">
        <v>119</v>
      </c>
      <c r="BF12" s="46"/>
      <c r="BG12" s="45"/>
      <c r="BJ12" s="6"/>
      <c r="BK12" s="6"/>
      <c r="BL12" s="6"/>
    </row>
    <row r="13" spans="2:64" ht="12" customHeight="1" thickBot="1" x14ac:dyDescent="0.45">
      <c r="B13" s="65"/>
      <c r="C13" s="66"/>
      <c r="D13" s="66"/>
      <c r="E13" s="66"/>
      <c r="F13" s="66"/>
      <c r="G13" s="66"/>
      <c r="H13" s="65"/>
      <c r="I13" s="65"/>
      <c r="J13" s="65"/>
      <c r="K13" s="65"/>
      <c r="L13" s="65"/>
      <c r="M13" s="65"/>
      <c r="N13" s="65"/>
      <c r="O13" s="65"/>
      <c r="P13" s="65"/>
      <c r="Q13" s="65"/>
      <c r="R13" s="65"/>
      <c r="S13" s="65"/>
      <c r="T13" s="65"/>
      <c r="U13" s="65"/>
      <c r="V13" s="65"/>
      <c r="W13" s="65"/>
      <c r="X13" s="65"/>
      <c r="Y13" s="65"/>
      <c r="Z13" s="66"/>
      <c r="AA13" s="65"/>
      <c r="AB13" s="65"/>
      <c r="AC13" s="65"/>
      <c r="AD13" s="65"/>
      <c r="AE13" s="65"/>
      <c r="AF13" s="65"/>
      <c r="AG13" s="65"/>
      <c r="AH13" s="65"/>
      <c r="AI13" s="65"/>
      <c r="AJ13" s="65"/>
      <c r="AK13" s="65"/>
      <c r="AL13" s="65"/>
      <c r="AM13" s="67"/>
      <c r="AN13" s="67"/>
      <c r="AO13" s="67"/>
      <c r="AP13" s="67"/>
      <c r="AQ13" s="68"/>
      <c r="AR13" s="67"/>
      <c r="AS13" s="67"/>
      <c r="AT13" s="67"/>
      <c r="AU13" s="67"/>
      <c r="AV13" s="67"/>
      <c r="AW13" s="67"/>
      <c r="AX13" s="67"/>
      <c r="AY13" s="67"/>
      <c r="AZ13" s="67"/>
      <c r="BA13" s="67"/>
      <c r="BB13" s="67"/>
      <c r="BC13" s="67"/>
      <c r="BD13" s="67"/>
      <c r="BE13" s="67"/>
      <c r="BF13" s="67"/>
      <c r="BG13" s="67"/>
      <c r="BH13" s="3"/>
      <c r="BI13" s="3"/>
      <c r="BJ13" s="3"/>
    </row>
    <row r="14" spans="2:64" ht="21.6" customHeight="1" x14ac:dyDescent="0.4">
      <c r="B14" s="331" t="s">
        <v>20</v>
      </c>
      <c r="C14" s="334" t="s">
        <v>209</v>
      </c>
      <c r="D14" s="335"/>
      <c r="E14" s="336"/>
      <c r="F14" s="69"/>
      <c r="G14" s="343" t="s">
        <v>210</v>
      </c>
      <c r="H14" s="346" t="s">
        <v>211</v>
      </c>
      <c r="I14" s="335"/>
      <c r="J14" s="335"/>
      <c r="K14" s="336"/>
      <c r="L14" s="346" t="s">
        <v>212</v>
      </c>
      <c r="M14" s="335"/>
      <c r="N14" s="336"/>
      <c r="O14" s="346" t="s">
        <v>126</v>
      </c>
      <c r="P14" s="335"/>
      <c r="Q14" s="335"/>
      <c r="R14" s="335"/>
      <c r="S14" s="355"/>
      <c r="T14" s="70"/>
      <c r="U14" s="71"/>
      <c r="V14" s="71"/>
      <c r="W14" s="71"/>
      <c r="X14" s="71"/>
      <c r="Y14" s="71"/>
      <c r="Z14" s="71"/>
      <c r="AA14" s="71"/>
      <c r="AB14" s="71"/>
      <c r="AC14" s="71"/>
      <c r="AD14" s="71"/>
      <c r="AE14" s="71"/>
      <c r="AF14" s="71"/>
      <c r="AG14" s="71"/>
      <c r="AH14" s="71" t="s">
        <v>213</v>
      </c>
      <c r="AI14" s="71"/>
      <c r="AJ14" s="71"/>
      <c r="AK14" s="71"/>
      <c r="AL14" s="71"/>
      <c r="AM14" s="71" t="s">
        <v>191</v>
      </c>
      <c r="AN14" s="71"/>
      <c r="AO14" s="72"/>
      <c r="AP14" s="73" t="s">
        <v>190</v>
      </c>
      <c r="AQ14" s="71"/>
      <c r="AR14" s="71"/>
      <c r="AS14" s="71"/>
      <c r="AT14" s="71"/>
      <c r="AU14" s="71"/>
      <c r="AV14" s="71"/>
      <c r="AW14" s="71"/>
      <c r="AX14" s="74"/>
      <c r="AY14" s="349" t="str">
        <f>IF(BB3="計画","(11)1～4週目の勤務時間数合計","(11)1か月の勤務時間数　合計")</f>
        <v>(11)1～4週目の勤務時間数合計</v>
      </c>
      <c r="AZ14" s="350"/>
      <c r="BA14" s="334" t="s">
        <v>241</v>
      </c>
      <c r="BB14" s="355"/>
      <c r="BC14" s="334" t="s">
        <v>214</v>
      </c>
      <c r="BD14" s="335"/>
      <c r="BE14" s="335"/>
      <c r="BF14" s="335"/>
      <c r="BG14" s="355"/>
    </row>
    <row r="15" spans="2:64" ht="20.25" customHeight="1" x14ac:dyDescent="0.4">
      <c r="B15" s="332"/>
      <c r="C15" s="337"/>
      <c r="D15" s="338"/>
      <c r="E15" s="339"/>
      <c r="F15" s="75"/>
      <c r="G15" s="344"/>
      <c r="H15" s="347"/>
      <c r="I15" s="338"/>
      <c r="J15" s="338"/>
      <c r="K15" s="339"/>
      <c r="L15" s="347"/>
      <c r="M15" s="338"/>
      <c r="N15" s="339"/>
      <c r="O15" s="347"/>
      <c r="P15" s="338"/>
      <c r="Q15" s="338"/>
      <c r="R15" s="338"/>
      <c r="S15" s="356"/>
      <c r="T15" s="358" t="s">
        <v>11</v>
      </c>
      <c r="U15" s="358"/>
      <c r="V15" s="358"/>
      <c r="W15" s="358"/>
      <c r="X15" s="358"/>
      <c r="Y15" s="358"/>
      <c r="Z15" s="359"/>
      <c r="AA15" s="360" t="s">
        <v>12</v>
      </c>
      <c r="AB15" s="358"/>
      <c r="AC15" s="358"/>
      <c r="AD15" s="358"/>
      <c r="AE15" s="358"/>
      <c r="AF15" s="358"/>
      <c r="AG15" s="359"/>
      <c r="AH15" s="360" t="s">
        <v>13</v>
      </c>
      <c r="AI15" s="358"/>
      <c r="AJ15" s="358"/>
      <c r="AK15" s="358"/>
      <c r="AL15" s="358"/>
      <c r="AM15" s="358"/>
      <c r="AN15" s="359"/>
      <c r="AO15" s="360" t="s">
        <v>14</v>
      </c>
      <c r="AP15" s="358"/>
      <c r="AQ15" s="358"/>
      <c r="AR15" s="358"/>
      <c r="AS15" s="358"/>
      <c r="AT15" s="358"/>
      <c r="AU15" s="359"/>
      <c r="AV15" s="360" t="s">
        <v>15</v>
      </c>
      <c r="AW15" s="358"/>
      <c r="AX15" s="358"/>
      <c r="AY15" s="351"/>
      <c r="AZ15" s="352"/>
      <c r="BA15" s="337"/>
      <c r="BB15" s="356"/>
      <c r="BC15" s="337"/>
      <c r="BD15" s="338"/>
      <c r="BE15" s="338"/>
      <c r="BF15" s="338"/>
      <c r="BG15" s="356"/>
    </row>
    <row r="16" spans="2:64" ht="20.25" customHeight="1" x14ac:dyDescent="0.4">
      <c r="B16" s="332"/>
      <c r="C16" s="337"/>
      <c r="D16" s="338"/>
      <c r="E16" s="339"/>
      <c r="F16" s="75"/>
      <c r="G16" s="344"/>
      <c r="H16" s="347"/>
      <c r="I16" s="338"/>
      <c r="J16" s="338"/>
      <c r="K16" s="339"/>
      <c r="L16" s="347"/>
      <c r="M16" s="338"/>
      <c r="N16" s="339"/>
      <c r="O16" s="347"/>
      <c r="P16" s="338"/>
      <c r="Q16" s="338"/>
      <c r="R16" s="338"/>
      <c r="S16" s="356"/>
      <c r="T16" s="76">
        <v>1</v>
      </c>
      <c r="U16" s="77">
        <v>2</v>
      </c>
      <c r="V16" s="77">
        <v>3</v>
      </c>
      <c r="W16" s="77">
        <v>4</v>
      </c>
      <c r="X16" s="77">
        <v>5</v>
      </c>
      <c r="Y16" s="77">
        <v>6</v>
      </c>
      <c r="Z16" s="78">
        <v>7</v>
      </c>
      <c r="AA16" s="79">
        <v>8</v>
      </c>
      <c r="AB16" s="77">
        <v>9</v>
      </c>
      <c r="AC16" s="77">
        <v>10</v>
      </c>
      <c r="AD16" s="77">
        <v>11</v>
      </c>
      <c r="AE16" s="77">
        <v>12</v>
      </c>
      <c r="AF16" s="77">
        <v>13</v>
      </c>
      <c r="AG16" s="78">
        <v>14</v>
      </c>
      <c r="AH16" s="76">
        <v>15</v>
      </c>
      <c r="AI16" s="77">
        <v>16</v>
      </c>
      <c r="AJ16" s="77">
        <v>17</v>
      </c>
      <c r="AK16" s="77">
        <v>18</v>
      </c>
      <c r="AL16" s="77">
        <v>19</v>
      </c>
      <c r="AM16" s="77">
        <v>20</v>
      </c>
      <c r="AN16" s="78">
        <v>21</v>
      </c>
      <c r="AO16" s="79">
        <v>22</v>
      </c>
      <c r="AP16" s="77">
        <v>23</v>
      </c>
      <c r="AQ16" s="77">
        <v>24</v>
      </c>
      <c r="AR16" s="77">
        <v>25</v>
      </c>
      <c r="AS16" s="77">
        <v>26</v>
      </c>
      <c r="AT16" s="77">
        <v>27</v>
      </c>
      <c r="AU16" s="78">
        <v>28</v>
      </c>
      <c r="AV16" s="80" t="str">
        <f>IF($BB$3="実績",IF(DAY(DATE($AC$2,$AG$2,29))=29,29,""),"")</f>
        <v/>
      </c>
      <c r="AW16" s="81" t="str">
        <f>IF($BB$3="実績",IF(DAY(DATE($AC$2,$AG$2,30))=30,30,""),"")</f>
        <v/>
      </c>
      <c r="AX16" s="82" t="str">
        <f>IF($BB$3="実績",IF(DAY(DATE($AC$2,$AG$2,31))=31,31,""),"")</f>
        <v/>
      </c>
      <c r="AY16" s="351"/>
      <c r="AZ16" s="352"/>
      <c r="BA16" s="337"/>
      <c r="BB16" s="356"/>
      <c r="BC16" s="337"/>
      <c r="BD16" s="338"/>
      <c r="BE16" s="338"/>
      <c r="BF16" s="338"/>
      <c r="BG16" s="356"/>
    </row>
    <row r="17" spans="2:59" ht="20.25" hidden="1" customHeight="1" x14ac:dyDescent="0.4">
      <c r="B17" s="332"/>
      <c r="C17" s="337"/>
      <c r="D17" s="338"/>
      <c r="E17" s="339"/>
      <c r="F17" s="75"/>
      <c r="G17" s="344"/>
      <c r="H17" s="347"/>
      <c r="I17" s="338"/>
      <c r="J17" s="338"/>
      <c r="K17" s="339"/>
      <c r="L17" s="347"/>
      <c r="M17" s="338"/>
      <c r="N17" s="339"/>
      <c r="O17" s="347"/>
      <c r="P17" s="338"/>
      <c r="Q17" s="338"/>
      <c r="R17" s="338"/>
      <c r="S17" s="356"/>
      <c r="T17" s="76">
        <f>WEEKDAY(DATE($AC$2,$AG$2,1))</f>
        <v>4</v>
      </c>
      <c r="U17" s="77">
        <f>WEEKDAY(DATE($AC$2,$AG$2,2))</f>
        <v>5</v>
      </c>
      <c r="V17" s="77">
        <f>WEEKDAY(DATE($AC$2,$AG$2,3))</f>
        <v>6</v>
      </c>
      <c r="W17" s="77">
        <f>WEEKDAY(DATE($AC$2,$AG$2,4))</f>
        <v>7</v>
      </c>
      <c r="X17" s="77">
        <f>WEEKDAY(DATE($AC$2,$AG$2,5))</f>
        <v>1</v>
      </c>
      <c r="Y17" s="77">
        <f>WEEKDAY(DATE($AC$2,$AG$2,6))</f>
        <v>2</v>
      </c>
      <c r="Z17" s="78">
        <f>WEEKDAY(DATE($AC$2,$AG$2,7))</f>
        <v>3</v>
      </c>
      <c r="AA17" s="79">
        <f>WEEKDAY(DATE($AC$2,$AG$2,8))</f>
        <v>4</v>
      </c>
      <c r="AB17" s="77">
        <f>WEEKDAY(DATE($AC$2,$AG$2,9))</f>
        <v>5</v>
      </c>
      <c r="AC17" s="77">
        <f>WEEKDAY(DATE($AC$2,$AG$2,10))</f>
        <v>6</v>
      </c>
      <c r="AD17" s="77">
        <f>WEEKDAY(DATE($AC$2,$AG$2,11))</f>
        <v>7</v>
      </c>
      <c r="AE17" s="77">
        <f>WEEKDAY(DATE($AC$2,$AG$2,12))</f>
        <v>1</v>
      </c>
      <c r="AF17" s="77">
        <f>WEEKDAY(DATE($AC$2,$AG$2,13))</f>
        <v>2</v>
      </c>
      <c r="AG17" s="78">
        <f>WEEKDAY(DATE($AC$2,$AG$2,14))</f>
        <v>3</v>
      </c>
      <c r="AH17" s="79">
        <f>WEEKDAY(DATE($AC$2,$AG$2,15))</f>
        <v>4</v>
      </c>
      <c r="AI17" s="77">
        <f>WEEKDAY(DATE($AC$2,$AG$2,16))</f>
        <v>5</v>
      </c>
      <c r="AJ17" s="77">
        <f>WEEKDAY(DATE($AC$2,$AG$2,17))</f>
        <v>6</v>
      </c>
      <c r="AK17" s="77">
        <f>WEEKDAY(DATE($AC$2,$AG$2,18))</f>
        <v>7</v>
      </c>
      <c r="AL17" s="77">
        <f>WEEKDAY(DATE($AC$2,$AG$2,19))</f>
        <v>1</v>
      </c>
      <c r="AM17" s="77">
        <f>WEEKDAY(DATE($AC$2,$AG$2,20))</f>
        <v>2</v>
      </c>
      <c r="AN17" s="78">
        <f>WEEKDAY(DATE($AC$2,$AG$2,21))</f>
        <v>3</v>
      </c>
      <c r="AO17" s="79">
        <f>WEEKDAY(DATE($AC$2,$AG$2,22))</f>
        <v>4</v>
      </c>
      <c r="AP17" s="77">
        <f>WEEKDAY(DATE($AC$2,$AG$2,23))</f>
        <v>5</v>
      </c>
      <c r="AQ17" s="77">
        <f>WEEKDAY(DATE($AC$2,$AG$2,24))</f>
        <v>6</v>
      </c>
      <c r="AR17" s="77">
        <f>WEEKDAY(DATE($AC$2,$AG$2,25))</f>
        <v>7</v>
      </c>
      <c r="AS17" s="77">
        <f>WEEKDAY(DATE($AC$2,$AG$2,26))</f>
        <v>1</v>
      </c>
      <c r="AT17" s="77">
        <f>WEEKDAY(DATE($AC$2,$AG$2,27))</f>
        <v>2</v>
      </c>
      <c r="AU17" s="78">
        <f>WEEKDAY(DATE($AC$2,$AG$2,28))</f>
        <v>3</v>
      </c>
      <c r="AV17" s="79">
        <f>IF(AV16=29,WEEKDAY(DATE($AC$2,$AG$2,29)),0)</f>
        <v>0</v>
      </c>
      <c r="AW17" s="77">
        <f>IF(AW16=30,WEEKDAY(DATE($AC$2,$AG$2,30)),0)</f>
        <v>0</v>
      </c>
      <c r="AX17" s="78">
        <f>IF(AX16=31,WEEKDAY(DATE($AC$2,$AG$2,31)),0)</f>
        <v>0</v>
      </c>
      <c r="AY17" s="351"/>
      <c r="AZ17" s="352"/>
      <c r="BA17" s="337"/>
      <c r="BB17" s="356"/>
      <c r="BC17" s="337"/>
      <c r="BD17" s="338"/>
      <c r="BE17" s="338"/>
      <c r="BF17" s="338"/>
      <c r="BG17" s="356"/>
    </row>
    <row r="18" spans="2:59" ht="20.25" customHeight="1" thickBot="1" x14ac:dyDescent="0.45">
      <c r="B18" s="333"/>
      <c r="C18" s="340"/>
      <c r="D18" s="341"/>
      <c r="E18" s="342"/>
      <c r="F18" s="83"/>
      <c r="G18" s="345"/>
      <c r="H18" s="348"/>
      <c r="I18" s="341"/>
      <c r="J18" s="341"/>
      <c r="K18" s="342"/>
      <c r="L18" s="348"/>
      <c r="M18" s="341"/>
      <c r="N18" s="342"/>
      <c r="O18" s="348"/>
      <c r="P18" s="341"/>
      <c r="Q18" s="341"/>
      <c r="R18" s="341"/>
      <c r="S18" s="357"/>
      <c r="T18" s="84" t="str">
        <f>IF(T17=1,"日",IF(T17=2,"月",IF(T17=3,"火",IF(T17=4,"水",IF(T17=5,"木",IF(T17=6,"金","土"))))))</f>
        <v>水</v>
      </c>
      <c r="U18" s="85" t="str">
        <f t="shared" ref="U18:AU18" si="0">IF(U17=1,"日",IF(U17=2,"月",IF(U17=3,"火",IF(U17=4,"水",IF(U17=5,"木",IF(U17=6,"金","土"))))))</f>
        <v>木</v>
      </c>
      <c r="V18" s="85" t="str">
        <f t="shared" si="0"/>
        <v>金</v>
      </c>
      <c r="W18" s="85" t="str">
        <f t="shared" si="0"/>
        <v>土</v>
      </c>
      <c r="X18" s="85" t="str">
        <f t="shared" si="0"/>
        <v>日</v>
      </c>
      <c r="Y18" s="85" t="str">
        <f t="shared" si="0"/>
        <v>月</v>
      </c>
      <c r="Z18" s="86" t="str">
        <f t="shared" si="0"/>
        <v>火</v>
      </c>
      <c r="AA18" s="87" t="str">
        <f>IF(AA17=1,"日",IF(AA17=2,"月",IF(AA17=3,"火",IF(AA17=4,"水",IF(AA17=5,"木",IF(AA17=6,"金","土"))))))</f>
        <v>水</v>
      </c>
      <c r="AB18" s="85" t="str">
        <f t="shared" si="0"/>
        <v>木</v>
      </c>
      <c r="AC18" s="85" t="str">
        <f t="shared" si="0"/>
        <v>金</v>
      </c>
      <c r="AD18" s="85" t="str">
        <f t="shared" si="0"/>
        <v>土</v>
      </c>
      <c r="AE18" s="85" t="str">
        <f t="shared" si="0"/>
        <v>日</v>
      </c>
      <c r="AF18" s="85" t="str">
        <f t="shared" si="0"/>
        <v>月</v>
      </c>
      <c r="AG18" s="86" t="str">
        <f t="shared" si="0"/>
        <v>火</v>
      </c>
      <c r="AH18" s="87" t="str">
        <f>IF(AH17=1,"日",IF(AH17=2,"月",IF(AH17=3,"火",IF(AH17=4,"水",IF(AH17=5,"木",IF(AH17=6,"金","土"))))))</f>
        <v>水</v>
      </c>
      <c r="AI18" s="85" t="str">
        <f t="shared" si="0"/>
        <v>木</v>
      </c>
      <c r="AJ18" s="85" t="str">
        <f t="shared" si="0"/>
        <v>金</v>
      </c>
      <c r="AK18" s="85" t="str">
        <f t="shared" si="0"/>
        <v>土</v>
      </c>
      <c r="AL18" s="85" t="str">
        <f t="shared" si="0"/>
        <v>日</v>
      </c>
      <c r="AM18" s="85" t="str">
        <f t="shared" si="0"/>
        <v>月</v>
      </c>
      <c r="AN18" s="86" t="str">
        <f t="shared" si="0"/>
        <v>火</v>
      </c>
      <c r="AO18" s="87" t="str">
        <f>IF(AO17=1,"日",IF(AO17=2,"月",IF(AO17=3,"火",IF(AO17=4,"水",IF(AO17=5,"木",IF(AO17=6,"金","土"))))))</f>
        <v>水</v>
      </c>
      <c r="AP18" s="85" t="str">
        <f t="shared" si="0"/>
        <v>木</v>
      </c>
      <c r="AQ18" s="85" t="str">
        <f t="shared" si="0"/>
        <v>金</v>
      </c>
      <c r="AR18" s="85" t="str">
        <f t="shared" si="0"/>
        <v>土</v>
      </c>
      <c r="AS18" s="85" t="str">
        <f t="shared" si="0"/>
        <v>日</v>
      </c>
      <c r="AT18" s="85" t="str">
        <f t="shared" si="0"/>
        <v>月</v>
      </c>
      <c r="AU18" s="86" t="str">
        <f t="shared" si="0"/>
        <v>火</v>
      </c>
      <c r="AV18" s="85" t="str">
        <f>IF(AV17=1,"日",IF(AV17=2,"月",IF(AV17=3,"火",IF(AV17=4,"水",IF(AV17=5,"木",IF(AV17=6,"金",IF(AV17=0,"","土")))))))</f>
        <v/>
      </c>
      <c r="AW18" s="85" t="str">
        <f>IF(AW17=1,"日",IF(AW17=2,"月",IF(AW17=3,"火",IF(AW17=4,"水",IF(AW17=5,"木",IF(AW17=6,"金",IF(AW17=0,"","土")))))))</f>
        <v/>
      </c>
      <c r="AX18" s="85" t="str">
        <f>IF(AX17=1,"日",IF(AX17=2,"月",IF(AX17=3,"火",IF(AX17=4,"水",IF(AX17=5,"木",IF(AX17=6,"金",IF(AX17=0,"","土")))))))</f>
        <v/>
      </c>
      <c r="AY18" s="353"/>
      <c r="AZ18" s="354"/>
      <c r="BA18" s="340"/>
      <c r="BB18" s="357"/>
      <c r="BC18" s="340"/>
      <c r="BD18" s="341"/>
      <c r="BE18" s="341"/>
      <c r="BF18" s="341"/>
      <c r="BG18" s="357"/>
    </row>
    <row r="19" spans="2:59" ht="20.25" customHeight="1" x14ac:dyDescent="0.4">
      <c r="B19" s="88"/>
      <c r="C19" s="320"/>
      <c r="D19" s="321"/>
      <c r="E19" s="322"/>
      <c r="F19" s="89"/>
      <c r="G19" s="323" t="s">
        <v>138</v>
      </c>
      <c r="H19" s="324"/>
      <c r="I19" s="321"/>
      <c r="J19" s="321"/>
      <c r="K19" s="322"/>
      <c r="L19" s="325" t="s">
        <v>137</v>
      </c>
      <c r="M19" s="318"/>
      <c r="N19" s="326"/>
      <c r="O19" s="90" t="s">
        <v>18</v>
      </c>
      <c r="P19" s="91"/>
      <c r="Q19" s="91"/>
      <c r="R19" s="92"/>
      <c r="S19" s="93"/>
      <c r="T19" s="94" t="s">
        <v>53</v>
      </c>
      <c r="U19" s="94" t="s">
        <v>53</v>
      </c>
      <c r="V19" s="94" t="s">
        <v>53</v>
      </c>
      <c r="W19" s="94" t="s">
        <v>44</v>
      </c>
      <c r="X19" s="94" t="s">
        <v>53</v>
      </c>
      <c r="Y19" s="94" t="s">
        <v>51</v>
      </c>
      <c r="Z19" s="95" t="s">
        <v>44</v>
      </c>
      <c r="AA19" s="96" t="s">
        <v>53</v>
      </c>
      <c r="AB19" s="94" t="s">
        <v>44</v>
      </c>
      <c r="AC19" s="94" t="s">
        <v>44</v>
      </c>
      <c r="AD19" s="94" t="s">
        <v>53</v>
      </c>
      <c r="AE19" s="94" t="s">
        <v>53</v>
      </c>
      <c r="AF19" s="94" t="s">
        <v>44</v>
      </c>
      <c r="AG19" s="95" t="s">
        <v>53</v>
      </c>
      <c r="AH19" s="96" t="s">
        <v>44</v>
      </c>
      <c r="AI19" s="94" t="s">
        <v>53</v>
      </c>
      <c r="AJ19" s="94" t="s">
        <v>53</v>
      </c>
      <c r="AK19" s="94" t="s">
        <v>53</v>
      </c>
      <c r="AL19" s="94" t="s">
        <v>53</v>
      </c>
      <c r="AM19" s="94" t="s">
        <v>53</v>
      </c>
      <c r="AN19" s="95" t="s">
        <v>44</v>
      </c>
      <c r="AO19" s="96" t="s">
        <v>44</v>
      </c>
      <c r="AP19" s="94" t="s">
        <v>53</v>
      </c>
      <c r="AQ19" s="94" t="s">
        <v>53</v>
      </c>
      <c r="AR19" s="94" t="s">
        <v>53</v>
      </c>
      <c r="AS19" s="94" t="s">
        <v>53</v>
      </c>
      <c r="AT19" s="94" t="s">
        <v>53</v>
      </c>
      <c r="AU19" s="95" t="s">
        <v>44</v>
      </c>
      <c r="AV19" s="96"/>
      <c r="AW19" s="94"/>
      <c r="AX19" s="94"/>
      <c r="AY19" s="313"/>
      <c r="AZ19" s="314"/>
      <c r="BA19" s="315"/>
      <c r="BB19" s="316"/>
      <c r="BC19" s="317"/>
      <c r="BD19" s="318"/>
      <c r="BE19" s="318"/>
      <c r="BF19" s="318"/>
      <c r="BG19" s="319"/>
    </row>
    <row r="20" spans="2:59" ht="20.25" customHeight="1" x14ac:dyDescent="0.4">
      <c r="B20" s="97">
        <v>1</v>
      </c>
      <c r="C20" s="244" t="s">
        <v>93</v>
      </c>
      <c r="D20" s="245"/>
      <c r="E20" s="246"/>
      <c r="F20" s="98"/>
      <c r="G20" s="261"/>
      <c r="H20" s="247" t="s">
        <v>95</v>
      </c>
      <c r="I20" s="245"/>
      <c r="J20" s="245"/>
      <c r="K20" s="246"/>
      <c r="L20" s="265"/>
      <c r="M20" s="242"/>
      <c r="N20" s="266"/>
      <c r="O20" s="99" t="s">
        <v>86</v>
      </c>
      <c r="P20" s="100"/>
      <c r="Q20" s="100"/>
      <c r="R20" s="101"/>
      <c r="S20" s="102"/>
      <c r="T20" s="103">
        <f>IF(T19="","",VLOOKUP(T19,'【記載例】シフト記号表（勤務時間帯）'!$C$5:$W$46,21,FALSE))</f>
        <v>8</v>
      </c>
      <c r="U20" s="104">
        <f>IF(U19="","",VLOOKUP(U19,'【記載例】シフト記号表（勤務時間帯）'!$C$5:$W$46,21,FALSE))</f>
        <v>8</v>
      </c>
      <c r="V20" s="104">
        <f>IF(V19="","",VLOOKUP(V19,'【記載例】シフト記号表（勤務時間帯）'!$C$5:$W$46,21,FALSE))</f>
        <v>8</v>
      </c>
      <c r="W20" s="104" t="str">
        <f>IF(W19="","",VLOOKUP(W19,'【記載例】シフト記号表（勤務時間帯）'!$C$5:$W$46,21,FALSE))</f>
        <v>-</v>
      </c>
      <c r="X20" s="104">
        <f>IF(X19="","",VLOOKUP(X19,'【記載例】シフト記号表（勤務時間帯）'!$C$5:$W$46,21,FALSE))</f>
        <v>8</v>
      </c>
      <c r="Y20" s="104">
        <f>IF(Y19="","",VLOOKUP(Y19,'【記載例】シフト記号表（勤務時間帯）'!$C$5:$W$46,21,FALSE))</f>
        <v>7.9999999999999982</v>
      </c>
      <c r="Z20" s="105" t="str">
        <f>IF(Z19="","",VLOOKUP(Z19,'【記載例】シフト記号表（勤務時間帯）'!$C$5:$W$46,21,FALSE))</f>
        <v>-</v>
      </c>
      <c r="AA20" s="103">
        <f>IF(AA19="","",VLOOKUP(AA19,'【記載例】シフト記号表（勤務時間帯）'!$C$5:$W$46,21,FALSE))</f>
        <v>8</v>
      </c>
      <c r="AB20" s="104" t="str">
        <f>IF(AB19="","",VLOOKUP(AB19,'【記載例】シフト記号表（勤務時間帯）'!$C$5:$W$46,21,FALSE))</f>
        <v>-</v>
      </c>
      <c r="AC20" s="104" t="str">
        <f>IF(AC19="","",VLOOKUP(AC19,'【記載例】シフト記号表（勤務時間帯）'!$C$5:$W$46,21,FALSE))</f>
        <v>-</v>
      </c>
      <c r="AD20" s="104">
        <f>IF(AD19="","",VLOOKUP(AD19,'【記載例】シフト記号表（勤務時間帯）'!$C$5:$W$46,21,FALSE))</f>
        <v>8</v>
      </c>
      <c r="AE20" s="104">
        <f>IF(AE19="","",VLOOKUP(AE19,'【記載例】シフト記号表（勤務時間帯）'!$C$5:$W$46,21,FALSE))</f>
        <v>8</v>
      </c>
      <c r="AF20" s="104" t="str">
        <f>IF(AF19="","",VLOOKUP(AF19,'【記載例】シフト記号表（勤務時間帯）'!$C$5:$W$46,21,FALSE))</f>
        <v>-</v>
      </c>
      <c r="AG20" s="105">
        <f>IF(AG19="","",VLOOKUP(AG19,'【記載例】シフト記号表（勤務時間帯）'!$C$5:$W$46,21,FALSE))</f>
        <v>8</v>
      </c>
      <c r="AH20" s="103" t="str">
        <f>IF(AH19="","",VLOOKUP(AH19,'【記載例】シフト記号表（勤務時間帯）'!$C$5:$W$46,21,FALSE))</f>
        <v>-</v>
      </c>
      <c r="AI20" s="104">
        <f>IF(AI19="","",VLOOKUP(AI19,'【記載例】シフト記号表（勤務時間帯）'!$C$5:$W$46,21,FALSE))</f>
        <v>8</v>
      </c>
      <c r="AJ20" s="104">
        <f>IF(AJ19="","",VLOOKUP(AJ19,'【記載例】シフト記号表（勤務時間帯）'!$C$5:$W$46,21,FALSE))</f>
        <v>8</v>
      </c>
      <c r="AK20" s="104">
        <f>IF(AK19="","",VLOOKUP(AK19,'【記載例】シフト記号表（勤務時間帯）'!$C$5:$W$46,21,FALSE))</f>
        <v>8</v>
      </c>
      <c r="AL20" s="104">
        <f>IF(AL19="","",VLOOKUP(AL19,'【記載例】シフト記号表（勤務時間帯）'!$C$5:$W$46,21,FALSE))</f>
        <v>8</v>
      </c>
      <c r="AM20" s="104">
        <f>IF(AM19="","",VLOOKUP(AM19,'【記載例】シフト記号表（勤務時間帯）'!$C$5:$W$46,21,FALSE))</f>
        <v>8</v>
      </c>
      <c r="AN20" s="105" t="str">
        <f>IF(AN19="","",VLOOKUP(AN19,'【記載例】シフト記号表（勤務時間帯）'!$C$5:$W$46,21,FALSE))</f>
        <v>-</v>
      </c>
      <c r="AO20" s="103" t="str">
        <f>IF(AO19="","",VLOOKUP(AO19,'【記載例】シフト記号表（勤務時間帯）'!$C$5:$W$46,21,FALSE))</f>
        <v>-</v>
      </c>
      <c r="AP20" s="104">
        <f>IF(AP19="","",VLOOKUP(AP19,'【記載例】シフト記号表（勤務時間帯）'!$C$5:$W$46,21,FALSE))</f>
        <v>8</v>
      </c>
      <c r="AQ20" s="104">
        <f>IF(AQ19="","",VLOOKUP(AQ19,'【記載例】シフト記号表（勤務時間帯）'!$C$5:$W$46,21,FALSE))</f>
        <v>8</v>
      </c>
      <c r="AR20" s="104">
        <f>IF(AR19="","",VLOOKUP(AR19,'【記載例】シフト記号表（勤務時間帯）'!$C$5:$W$46,21,FALSE))</f>
        <v>8</v>
      </c>
      <c r="AS20" s="104">
        <f>IF(AS19="","",VLOOKUP(AS19,'【記載例】シフト記号表（勤務時間帯）'!$C$5:$W$46,21,FALSE))</f>
        <v>8</v>
      </c>
      <c r="AT20" s="104">
        <f>IF(AT19="","",VLOOKUP(AT19,'【記載例】シフト記号表（勤務時間帯）'!$C$5:$W$46,21,FALSE))</f>
        <v>8</v>
      </c>
      <c r="AU20" s="105" t="str">
        <f>IF(AU19="","",VLOOKUP(AU19,'【記載例】シフト記号表（勤務時間帯）'!$C$5:$W$46,21,FALSE))</f>
        <v>-</v>
      </c>
      <c r="AV20" s="103" t="str">
        <f>IF(AV19="","",VLOOKUP(AV19,'【記載例】シフト記号表（勤務時間帯）'!$C$5:$W$46,21,FALSE))</f>
        <v/>
      </c>
      <c r="AW20" s="104" t="str">
        <f>IF(AW19="","",VLOOKUP(AW19,'【記載例】シフト記号表（勤務時間帯）'!$C$5:$W$46,21,FALSE))</f>
        <v/>
      </c>
      <c r="AX20" s="106" t="str">
        <f>IF(AX19="","",VLOOKUP(AX19,'【記載例】シフト記号表（勤務時間帯）'!$C$5:$W$46,21,FALSE))</f>
        <v/>
      </c>
      <c r="AY20" s="248">
        <f>IF($BB$3="計画",SUM(T20:AU20),IF($BB$3="実績",SUM(T20:AX20),""))</f>
        <v>152</v>
      </c>
      <c r="AZ20" s="249"/>
      <c r="BA20" s="250">
        <f>IF($BB$3="計画",AY20/4,IF($BB$3="実績",(AY20/($BB$7/7)),""))</f>
        <v>38</v>
      </c>
      <c r="BB20" s="251"/>
      <c r="BC20" s="241"/>
      <c r="BD20" s="242"/>
      <c r="BE20" s="242"/>
      <c r="BF20" s="242"/>
      <c r="BG20" s="243"/>
    </row>
    <row r="21" spans="2:59" ht="20.25" customHeight="1" x14ac:dyDescent="0.4">
      <c r="B21" s="107"/>
      <c r="C21" s="279"/>
      <c r="D21" s="280"/>
      <c r="E21" s="281"/>
      <c r="F21" s="108" t="str">
        <f>C20</f>
        <v>管理者</v>
      </c>
      <c r="G21" s="283"/>
      <c r="H21" s="282"/>
      <c r="I21" s="280"/>
      <c r="J21" s="280"/>
      <c r="K21" s="281"/>
      <c r="L21" s="284"/>
      <c r="M21" s="277"/>
      <c r="N21" s="285"/>
      <c r="O21" s="109" t="s">
        <v>87</v>
      </c>
      <c r="P21" s="110"/>
      <c r="Q21" s="110"/>
      <c r="R21" s="111"/>
      <c r="S21" s="112"/>
      <c r="T21" s="113" t="str">
        <f>IF(T19="","",VLOOKUP(T19,'【記載例】シフト記号表（勤務時間帯）'!$C$5:$Y$46,23,FALSE))</f>
        <v>-</v>
      </c>
      <c r="U21" s="114" t="str">
        <f>IF(U19="","",VLOOKUP(U19,'【記載例】シフト記号表（勤務時間帯）'!$C$5:$Y$46,23,FALSE))</f>
        <v>-</v>
      </c>
      <c r="V21" s="114" t="str">
        <f>IF(V19="","",VLOOKUP(V19,'【記載例】シフト記号表（勤務時間帯）'!$C$5:$Y$46,23,FALSE))</f>
        <v>-</v>
      </c>
      <c r="W21" s="114" t="str">
        <f>IF(W19="","",VLOOKUP(W19,'【記載例】シフト記号表（勤務時間帯）'!$C$5:$Y$46,23,FALSE))</f>
        <v>-</v>
      </c>
      <c r="X21" s="114" t="str">
        <f>IF(X19="","",VLOOKUP(X19,'【記載例】シフト記号表（勤務時間帯）'!$C$5:$Y$46,23,FALSE))</f>
        <v>-</v>
      </c>
      <c r="Y21" s="114" t="str">
        <f>IF(Y19="","",VLOOKUP(Y19,'【記載例】シフト記号表（勤務時間帯）'!$C$5:$Y$46,23,FALSE))</f>
        <v>-</v>
      </c>
      <c r="Z21" s="115" t="str">
        <f>IF(Z19="","",VLOOKUP(Z19,'【記載例】シフト記号表（勤務時間帯）'!$C$5:$Y$46,23,FALSE))</f>
        <v>-</v>
      </c>
      <c r="AA21" s="113" t="str">
        <f>IF(AA19="","",VLOOKUP(AA19,'【記載例】シフト記号表（勤務時間帯）'!$C$5:$Y$46,23,FALSE))</f>
        <v>-</v>
      </c>
      <c r="AB21" s="114" t="str">
        <f>IF(AB19="","",VLOOKUP(AB19,'【記載例】シフト記号表（勤務時間帯）'!$C$5:$Y$46,23,FALSE))</f>
        <v>-</v>
      </c>
      <c r="AC21" s="114" t="str">
        <f>IF(AC19="","",VLOOKUP(AC19,'【記載例】シフト記号表（勤務時間帯）'!$C$5:$Y$46,23,FALSE))</f>
        <v>-</v>
      </c>
      <c r="AD21" s="114" t="str">
        <f>IF(AD19="","",VLOOKUP(AD19,'【記載例】シフト記号表（勤務時間帯）'!$C$5:$Y$46,23,FALSE))</f>
        <v>-</v>
      </c>
      <c r="AE21" s="114" t="str">
        <f>IF(AE19="","",VLOOKUP(AE19,'【記載例】シフト記号表（勤務時間帯）'!$C$5:$Y$46,23,FALSE))</f>
        <v>-</v>
      </c>
      <c r="AF21" s="114" t="str">
        <f>IF(AF19="","",VLOOKUP(AF19,'【記載例】シフト記号表（勤務時間帯）'!$C$5:$Y$46,23,FALSE))</f>
        <v>-</v>
      </c>
      <c r="AG21" s="115" t="str">
        <f>IF(AG19="","",VLOOKUP(AG19,'【記載例】シフト記号表（勤務時間帯）'!$C$5:$Y$46,23,FALSE))</f>
        <v>-</v>
      </c>
      <c r="AH21" s="113" t="str">
        <f>IF(AH19="","",VLOOKUP(AH19,'【記載例】シフト記号表（勤務時間帯）'!$C$5:$Y$46,23,FALSE))</f>
        <v>-</v>
      </c>
      <c r="AI21" s="114" t="str">
        <f>IF(AI19="","",VLOOKUP(AI19,'【記載例】シフト記号表（勤務時間帯）'!$C$5:$Y$46,23,FALSE))</f>
        <v>-</v>
      </c>
      <c r="AJ21" s="114" t="str">
        <f>IF(AJ19="","",VLOOKUP(AJ19,'【記載例】シフト記号表（勤務時間帯）'!$C$5:$Y$46,23,FALSE))</f>
        <v>-</v>
      </c>
      <c r="AK21" s="114" t="str">
        <f>IF(AK19="","",VLOOKUP(AK19,'【記載例】シフト記号表（勤務時間帯）'!$C$5:$Y$46,23,FALSE))</f>
        <v>-</v>
      </c>
      <c r="AL21" s="114" t="str">
        <f>IF(AL19="","",VLOOKUP(AL19,'【記載例】シフト記号表（勤務時間帯）'!$C$5:$Y$46,23,FALSE))</f>
        <v>-</v>
      </c>
      <c r="AM21" s="114" t="str">
        <f>IF(AM19="","",VLOOKUP(AM19,'【記載例】シフト記号表（勤務時間帯）'!$C$5:$Y$46,23,FALSE))</f>
        <v>-</v>
      </c>
      <c r="AN21" s="115" t="str">
        <f>IF(AN19="","",VLOOKUP(AN19,'【記載例】シフト記号表（勤務時間帯）'!$C$5:$Y$46,23,FALSE))</f>
        <v>-</v>
      </c>
      <c r="AO21" s="113" t="str">
        <f>IF(AO19="","",VLOOKUP(AO19,'【記載例】シフト記号表（勤務時間帯）'!$C$5:$Y$46,23,FALSE))</f>
        <v>-</v>
      </c>
      <c r="AP21" s="114" t="str">
        <f>IF(AP19="","",VLOOKUP(AP19,'【記載例】シフト記号表（勤務時間帯）'!$C$5:$Y$46,23,FALSE))</f>
        <v>-</v>
      </c>
      <c r="AQ21" s="114" t="str">
        <f>IF(AQ19="","",VLOOKUP(AQ19,'【記載例】シフト記号表（勤務時間帯）'!$C$5:$Y$46,23,FALSE))</f>
        <v>-</v>
      </c>
      <c r="AR21" s="114" t="str">
        <f>IF(AR19="","",VLOOKUP(AR19,'【記載例】シフト記号表（勤務時間帯）'!$C$5:$Y$46,23,FALSE))</f>
        <v>-</v>
      </c>
      <c r="AS21" s="114" t="str">
        <f>IF(AS19="","",VLOOKUP(AS19,'【記載例】シフト記号表（勤務時間帯）'!$C$5:$Y$46,23,FALSE))</f>
        <v>-</v>
      </c>
      <c r="AT21" s="114" t="str">
        <f>IF(AT19="","",VLOOKUP(AT19,'【記載例】シフト記号表（勤務時間帯）'!$C$5:$Y$46,23,FALSE))</f>
        <v>-</v>
      </c>
      <c r="AU21" s="115" t="str">
        <f>IF(AU19="","",VLOOKUP(AU19,'【記載例】シフト記号表（勤務時間帯）'!$C$5:$Y$46,23,FALSE))</f>
        <v>-</v>
      </c>
      <c r="AV21" s="113" t="str">
        <f>IF(AV19="","",VLOOKUP(AV19,'【記載例】シフト記号表（勤務時間帯）'!$C$5:$Y$46,23,FALSE))</f>
        <v/>
      </c>
      <c r="AW21" s="114" t="str">
        <f>IF(AW19="","",VLOOKUP(AW19,'【記載例】シフト記号表（勤務時間帯）'!$C$5:$Y$46,23,FALSE))</f>
        <v/>
      </c>
      <c r="AX21" s="116" t="str">
        <f>IF(AX19="","",VLOOKUP(AX19,'【記載例】シフト記号表（勤務時間帯）'!$C$5:$Y$46,23,FALSE))</f>
        <v/>
      </c>
      <c r="AY21" s="256">
        <f>IF($BB$3="計画",SUM(T21:AU21),IF($BB$3="実績",SUM(T21:AX21),""))</f>
        <v>0</v>
      </c>
      <c r="AZ21" s="257"/>
      <c r="BA21" s="258">
        <f>IF($BB$3="計画",AY21/4,IF($BB$3="実績",(AY21/($BB$7/7)),""))</f>
        <v>0</v>
      </c>
      <c r="BB21" s="259"/>
      <c r="BC21" s="276"/>
      <c r="BD21" s="277"/>
      <c r="BE21" s="277"/>
      <c r="BF21" s="277"/>
      <c r="BG21" s="278"/>
    </row>
    <row r="22" spans="2:59" ht="20.25" customHeight="1" x14ac:dyDescent="0.4">
      <c r="B22" s="117"/>
      <c r="C22" s="308"/>
      <c r="D22" s="309"/>
      <c r="E22" s="310"/>
      <c r="F22" s="118"/>
      <c r="G22" s="311" t="s">
        <v>138</v>
      </c>
      <c r="H22" s="312"/>
      <c r="I22" s="309"/>
      <c r="J22" s="309"/>
      <c r="K22" s="310"/>
      <c r="L22" s="263" t="s">
        <v>171</v>
      </c>
      <c r="M22" s="239"/>
      <c r="N22" s="264"/>
      <c r="O22" s="119" t="s">
        <v>18</v>
      </c>
      <c r="P22" s="120"/>
      <c r="Q22" s="120"/>
      <c r="R22" s="121"/>
      <c r="S22" s="122"/>
      <c r="T22" s="123" t="s">
        <v>54</v>
      </c>
      <c r="U22" s="124" t="s">
        <v>54</v>
      </c>
      <c r="V22" s="124" t="s">
        <v>54</v>
      </c>
      <c r="W22" s="124" t="s">
        <v>54</v>
      </c>
      <c r="X22" s="124" t="s">
        <v>44</v>
      </c>
      <c r="Y22" s="124" t="s">
        <v>54</v>
      </c>
      <c r="Z22" s="125" t="s">
        <v>54</v>
      </c>
      <c r="AA22" s="123" t="s">
        <v>44</v>
      </c>
      <c r="AB22" s="124" t="s">
        <v>54</v>
      </c>
      <c r="AC22" s="124" t="s">
        <v>54</v>
      </c>
      <c r="AD22" s="124" t="s">
        <v>54</v>
      </c>
      <c r="AE22" s="124" t="s">
        <v>44</v>
      </c>
      <c r="AF22" s="124" t="s">
        <v>44</v>
      </c>
      <c r="AG22" s="125" t="s">
        <v>54</v>
      </c>
      <c r="AH22" s="123" t="s">
        <v>54</v>
      </c>
      <c r="AI22" s="124" t="s">
        <v>54</v>
      </c>
      <c r="AJ22" s="124" t="s">
        <v>44</v>
      </c>
      <c r="AK22" s="124" t="s">
        <v>54</v>
      </c>
      <c r="AL22" s="124" t="s">
        <v>54</v>
      </c>
      <c r="AM22" s="124" t="s">
        <v>54</v>
      </c>
      <c r="AN22" s="125" t="s">
        <v>54</v>
      </c>
      <c r="AO22" s="123" t="s">
        <v>54</v>
      </c>
      <c r="AP22" s="124" t="s">
        <v>44</v>
      </c>
      <c r="AQ22" s="124" t="s">
        <v>54</v>
      </c>
      <c r="AR22" s="124" t="s">
        <v>44</v>
      </c>
      <c r="AS22" s="124" t="s">
        <v>54</v>
      </c>
      <c r="AT22" s="124" t="s">
        <v>44</v>
      </c>
      <c r="AU22" s="125" t="s">
        <v>54</v>
      </c>
      <c r="AV22" s="123"/>
      <c r="AW22" s="124"/>
      <c r="AX22" s="124"/>
      <c r="AY22" s="270"/>
      <c r="AZ22" s="271"/>
      <c r="BA22" s="272"/>
      <c r="BB22" s="273"/>
      <c r="BC22" s="238"/>
      <c r="BD22" s="239"/>
      <c r="BE22" s="239"/>
      <c r="BF22" s="239"/>
      <c r="BG22" s="240"/>
    </row>
    <row r="23" spans="2:59" ht="20.25" customHeight="1" x14ac:dyDescent="0.4">
      <c r="B23" s="97">
        <f>B20+1</f>
        <v>2</v>
      </c>
      <c r="C23" s="244" t="s">
        <v>94</v>
      </c>
      <c r="D23" s="245"/>
      <c r="E23" s="246"/>
      <c r="F23" s="98"/>
      <c r="G23" s="261"/>
      <c r="H23" s="247" t="s">
        <v>94</v>
      </c>
      <c r="I23" s="245"/>
      <c r="J23" s="245"/>
      <c r="K23" s="246"/>
      <c r="L23" s="265"/>
      <c r="M23" s="242"/>
      <c r="N23" s="266"/>
      <c r="O23" s="99" t="s">
        <v>86</v>
      </c>
      <c r="P23" s="100"/>
      <c r="Q23" s="100"/>
      <c r="R23" s="101"/>
      <c r="S23" s="102"/>
      <c r="T23" s="103">
        <f>IF(T22="","",VLOOKUP(T22,'【記載例】シフト記号表（勤務時間帯）'!$C$5:$W$46,21,FALSE))</f>
        <v>7.9999999999999982</v>
      </c>
      <c r="U23" s="104">
        <f>IF(U22="","",VLOOKUP(U22,'【記載例】シフト記号表（勤務時間帯）'!$C$5:$W$46,21,FALSE))</f>
        <v>7.9999999999999982</v>
      </c>
      <c r="V23" s="104">
        <f>IF(V22="","",VLOOKUP(V22,'【記載例】シフト記号表（勤務時間帯）'!$C$5:$W$46,21,FALSE))</f>
        <v>7.9999999999999982</v>
      </c>
      <c r="W23" s="104">
        <f>IF(W22="","",VLOOKUP(W22,'【記載例】シフト記号表（勤務時間帯）'!$C$5:$W$46,21,FALSE))</f>
        <v>7.9999999999999982</v>
      </c>
      <c r="X23" s="104" t="str">
        <f>IF(X22="","",VLOOKUP(X22,'【記載例】シフト記号表（勤務時間帯）'!$C$5:$W$46,21,FALSE))</f>
        <v>-</v>
      </c>
      <c r="Y23" s="104">
        <f>IF(Y22="","",VLOOKUP(Y22,'【記載例】シフト記号表（勤務時間帯）'!$C$5:$W$46,21,FALSE))</f>
        <v>7.9999999999999982</v>
      </c>
      <c r="Z23" s="105">
        <f>IF(Z22="","",VLOOKUP(Z22,'【記載例】シフト記号表（勤務時間帯）'!$C$5:$W$46,21,FALSE))</f>
        <v>7.9999999999999982</v>
      </c>
      <c r="AA23" s="103" t="str">
        <f>IF(AA22="","",VLOOKUP(AA22,'【記載例】シフト記号表（勤務時間帯）'!$C$5:$W$46,21,FALSE))</f>
        <v>-</v>
      </c>
      <c r="AB23" s="104">
        <f>IF(AB22="","",VLOOKUP(AB22,'【記載例】シフト記号表（勤務時間帯）'!$C$5:$W$46,21,FALSE))</f>
        <v>7.9999999999999982</v>
      </c>
      <c r="AC23" s="104">
        <f>IF(AC22="","",VLOOKUP(AC22,'【記載例】シフト記号表（勤務時間帯）'!$C$5:$W$46,21,FALSE))</f>
        <v>7.9999999999999982</v>
      </c>
      <c r="AD23" s="104">
        <f>IF(AD22="","",VLOOKUP(AD22,'【記載例】シフト記号表（勤務時間帯）'!$C$5:$W$46,21,FALSE))</f>
        <v>7.9999999999999982</v>
      </c>
      <c r="AE23" s="104" t="str">
        <f>IF(AE22="","",VLOOKUP(AE22,'【記載例】シフト記号表（勤務時間帯）'!$C$5:$W$46,21,FALSE))</f>
        <v>-</v>
      </c>
      <c r="AF23" s="104" t="str">
        <f>IF(AF22="","",VLOOKUP(AF22,'【記載例】シフト記号表（勤務時間帯）'!$C$5:$W$46,21,FALSE))</f>
        <v>-</v>
      </c>
      <c r="AG23" s="105">
        <f>IF(AG22="","",VLOOKUP(AG22,'【記載例】シフト記号表（勤務時間帯）'!$C$5:$W$46,21,FALSE))</f>
        <v>7.9999999999999982</v>
      </c>
      <c r="AH23" s="103">
        <f>IF(AH22="","",VLOOKUP(AH22,'【記載例】シフト記号表（勤務時間帯）'!$C$5:$W$46,21,FALSE))</f>
        <v>7.9999999999999982</v>
      </c>
      <c r="AI23" s="104">
        <f>IF(AI22="","",VLOOKUP(AI22,'【記載例】シフト記号表（勤務時間帯）'!$C$5:$W$46,21,FALSE))</f>
        <v>7.9999999999999982</v>
      </c>
      <c r="AJ23" s="104" t="str">
        <f>IF(AJ22="","",VLOOKUP(AJ22,'【記載例】シフト記号表（勤務時間帯）'!$C$5:$W$46,21,FALSE))</f>
        <v>-</v>
      </c>
      <c r="AK23" s="104">
        <f>IF(AK22="","",VLOOKUP(AK22,'【記載例】シフト記号表（勤務時間帯）'!$C$5:$W$46,21,FALSE))</f>
        <v>7.9999999999999982</v>
      </c>
      <c r="AL23" s="104">
        <f>IF(AL22="","",VLOOKUP(AL22,'【記載例】シフト記号表（勤務時間帯）'!$C$5:$W$46,21,FALSE))</f>
        <v>7.9999999999999982</v>
      </c>
      <c r="AM23" s="104">
        <f>IF(AM22="","",VLOOKUP(AM22,'【記載例】シフト記号表（勤務時間帯）'!$C$5:$W$46,21,FALSE))</f>
        <v>7.9999999999999982</v>
      </c>
      <c r="AN23" s="105">
        <f>IF(AN22="","",VLOOKUP(AN22,'【記載例】シフト記号表（勤務時間帯）'!$C$5:$W$46,21,FALSE))</f>
        <v>7.9999999999999982</v>
      </c>
      <c r="AO23" s="103">
        <f>IF(AO22="","",VLOOKUP(AO22,'【記載例】シフト記号表（勤務時間帯）'!$C$5:$W$46,21,FALSE))</f>
        <v>7.9999999999999982</v>
      </c>
      <c r="AP23" s="104" t="str">
        <f>IF(AP22="","",VLOOKUP(AP22,'【記載例】シフト記号表（勤務時間帯）'!$C$5:$W$46,21,FALSE))</f>
        <v>-</v>
      </c>
      <c r="AQ23" s="104">
        <f>IF(AQ22="","",VLOOKUP(AQ22,'【記載例】シフト記号表（勤務時間帯）'!$C$5:$W$46,21,FALSE))</f>
        <v>7.9999999999999982</v>
      </c>
      <c r="AR23" s="104" t="str">
        <f>IF(AR22="","",VLOOKUP(AR22,'【記載例】シフト記号表（勤務時間帯）'!$C$5:$W$46,21,FALSE))</f>
        <v>-</v>
      </c>
      <c r="AS23" s="104">
        <f>IF(AS22="","",VLOOKUP(AS22,'【記載例】シフト記号表（勤務時間帯）'!$C$5:$W$46,21,FALSE))</f>
        <v>7.9999999999999982</v>
      </c>
      <c r="AT23" s="104" t="str">
        <f>IF(AT22="","",VLOOKUP(AT22,'【記載例】シフト記号表（勤務時間帯）'!$C$5:$W$46,21,FALSE))</f>
        <v>-</v>
      </c>
      <c r="AU23" s="105">
        <f>IF(AU22="","",VLOOKUP(AU22,'【記載例】シフト記号表（勤務時間帯）'!$C$5:$W$46,21,FALSE))</f>
        <v>7.9999999999999982</v>
      </c>
      <c r="AV23" s="103" t="str">
        <f>IF(AV22="","",VLOOKUP(AV22,'【記載例】シフト記号表（勤務時間帯）'!$C$5:$W$46,21,FALSE))</f>
        <v/>
      </c>
      <c r="AW23" s="104" t="str">
        <f>IF(AW22="","",VLOOKUP(AW22,'【記載例】シフト記号表（勤務時間帯）'!$C$5:$W$46,21,FALSE))</f>
        <v/>
      </c>
      <c r="AX23" s="106" t="str">
        <f>IF(AX22="","",VLOOKUP(AX22,'【記載例】シフト記号表（勤務時間帯）'!$C$5:$W$46,21,FALSE))</f>
        <v/>
      </c>
      <c r="AY23" s="248">
        <f>IF($BB$3="計画",SUM(T23:AU23),IF($BB$3="実績",SUM(T23:AX23),""))</f>
        <v>159.99999999999997</v>
      </c>
      <c r="AZ23" s="249"/>
      <c r="BA23" s="250">
        <f>IF($BB$3="計画",AY23/4,IF($BB$3="実績",(AY23/($BB$7/7)),""))</f>
        <v>39.999999999999993</v>
      </c>
      <c r="BB23" s="251"/>
      <c r="BC23" s="241"/>
      <c r="BD23" s="242"/>
      <c r="BE23" s="242"/>
      <c r="BF23" s="242"/>
      <c r="BG23" s="243"/>
    </row>
    <row r="24" spans="2:59" ht="20.25" customHeight="1" x14ac:dyDescent="0.4">
      <c r="B24" s="107"/>
      <c r="C24" s="279"/>
      <c r="D24" s="280"/>
      <c r="E24" s="281"/>
      <c r="F24" s="108" t="str">
        <f>C23</f>
        <v>介護支援専門員</v>
      </c>
      <c r="G24" s="283"/>
      <c r="H24" s="282"/>
      <c r="I24" s="280"/>
      <c r="J24" s="280"/>
      <c r="K24" s="281"/>
      <c r="L24" s="284"/>
      <c r="M24" s="277"/>
      <c r="N24" s="285"/>
      <c r="O24" s="109" t="s">
        <v>87</v>
      </c>
      <c r="P24" s="110"/>
      <c r="Q24" s="110"/>
      <c r="R24" s="111"/>
      <c r="S24" s="112"/>
      <c r="T24" s="113" t="str">
        <f>IF(T22="","",VLOOKUP(T22,'【記載例】シフト記号表（勤務時間帯）'!$C$5:$Y$46,23,FALSE))</f>
        <v>-</v>
      </c>
      <c r="U24" s="114" t="str">
        <f>IF(U22="","",VLOOKUP(U22,'【記載例】シフト記号表（勤務時間帯）'!$C$5:$Y$46,23,FALSE))</f>
        <v>-</v>
      </c>
      <c r="V24" s="114" t="str">
        <f>IF(V22="","",VLOOKUP(V22,'【記載例】シフト記号表（勤務時間帯）'!$C$5:$Y$46,23,FALSE))</f>
        <v>-</v>
      </c>
      <c r="W24" s="114" t="str">
        <f>IF(W22="","",VLOOKUP(W22,'【記載例】シフト記号表（勤務時間帯）'!$C$5:$Y$46,23,FALSE))</f>
        <v>-</v>
      </c>
      <c r="X24" s="114" t="str">
        <f>IF(X22="","",VLOOKUP(X22,'【記載例】シフト記号表（勤務時間帯）'!$C$5:$Y$46,23,FALSE))</f>
        <v>-</v>
      </c>
      <c r="Y24" s="114" t="str">
        <f>IF(Y22="","",VLOOKUP(Y22,'【記載例】シフト記号表（勤務時間帯）'!$C$5:$Y$46,23,FALSE))</f>
        <v>-</v>
      </c>
      <c r="Z24" s="115" t="str">
        <f>IF(Z22="","",VLOOKUP(Z22,'【記載例】シフト記号表（勤務時間帯）'!$C$5:$Y$46,23,FALSE))</f>
        <v>-</v>
      </c>
      <c r="AA24" s="113" t="str">
        <f>IF(AA22="","",VLOOKUP(AA22,'【記載例】シフト記号表（勤務時間帯）'!$C$5:$Y$46,23,FALSE))</f>
        <v>-</v>
      </c>
      <c r="AB24" s="114" t="str">
        <f>IF(AB22="","",VLOOKUP(AB22,'【記載例】シフト記号表（勤務時間帯）'!$C$5:$Y$46,23,FALSE))</f>
        <v>-</v>
      </c>
      <c r="AC24" s="114" t="str">
        <f>IF(AC22="","",VLOOKUP(AC22,'【記載例】シフト記号表（勤務時間帯）'!$C$5:$Y$46,23,FALSE))</f>
        <v>-</v>
      </c>
      <c r="AD24" s="114" t="str">
        <f>IF(AD22="","",VLOOKUP(AD22,'【記載例】シフト記号表（勤務時間帯）'!$C$5:$Y$46,23,FALSE))</f>
        <v>-</v>
      </c>
      <c r="AE24" s="114" t="str">
        <f>IF(AE22="","",VLOOKUP(AE22,'【記載例】シフト記号表（勤務時間帯）'!$C$5:$Y$46,23,FALSE))</f>
        <v>-</v>
      </c>
      <c r="AF24" s="114" t="str">
        <f>IF(AF22="","",VLOOKUP(AF22,'【記載例】シフト記号表（勤務時間帯）'!$C$5:$Y$46,23,FALSE))</f>
        <v>-</v>
      </c>
      <c r="AG24" s="115" t="str">
        <f>IF(AG22="","",VLOOKUP(AG22,'【記載例】シフト記号表（勤務時間帯）'!$C$5:$Y$46,23,FALSE))</f>
        <v>-</v>
      </c>
      <c r="AH24" s="113" t="str">
        <f>IF(AH22="","",VLOOKUP(AH22,'【記載例】シフト記号表（勤務時間帯）'!$C$5:$Y$46,23,FALSE))</f>
        <v>-</v>
      </c>
      <c r="AI24" s="114" t="str">
        <f>IF(AI22="","",VLOOKUP(AI22,'【記載例】シフト記号表（勤務時間帯）'!$C$5:$Y$46,23,FALSE))</f>
        <v>-</v>
      </c>
      <c r="AJ24" s="114" t="str">
        <f>IF(AJ22="","",VLOOKUP(AJ22,'【記載例】シフト記号表（勤務時間帯）'!$C$5:$Y$46,23,FALSE))</f>
        <v>-</v>
      </c>
      <c r="AK24" s="114" t="str">
        <f>IF(AK22="","",VLOOKUP(AK22,'【記載例】シフト記号表（勤務時間帯）'!$C$5:$Y$46,23,FALSE))</f>
        <v>-</v>
      </c>
      <c r="AL24" s="114" t="str">
        <f>IF(AL22="","",VLOOKUP(AL22,'【記載例】シフト記号表（勤務時間帯）'!$C$5:$Y$46,23,FALSE))</f>
        <v>-</v>
      </c>
      <c r="AM24" s="114" t="str">
        <f>IF(AM22="","",VLOOKUP(AM22,'【記載例】シフト記号表（勤務時間帯）'!$C$5:$Y$46,23,FALSE))</f>
        <v>-</v>
      </c>
      <c r="AN24" s="115" t="str">
        <f>IF(AN22="","",VLOOKUP(AN22,'【記載例】シフト記号表（勤務時間帯）'!$C$5:$Y$46,23,FALSE))</f>
        <v>-</v>
      </c>
      <c r="AO24" s="113" t="str">
        <f>IF(AO22="","",VLOOKUP(AO22,'【記載例】シフト記号表（勤務時間帯）'!$C$5:$Y$46,23,FALSE))</f>
        <v>-</v>
      </c>
      <c r="AP24" s="114" t="str">
        <f>IF(AP22="","",VLOOKUP(AP22,'【記載例】シフト記号表（勤務時間帯）'!$C$5:$Y$46,23,FALSE))</f>
        <v>-</v>
      </c>
      <c r="AQ24" s="114" t="str">
        <f>IF(AQ22="","",VLOOKUP(AQ22,'【記載例】シフト記号表（勤務時間帯）'!$C$5:$Y$46,23,FALSE))</f>
        <v>-</v>
      </c>
      <c r="AR24" s="114" t="str">
        <f>IF(AR22="","",VLOOKUP(AR22,'【記載例】シフト記号表（勤務時間帯）'!$C$5:$Y$46,23,FALSE))</f>
        <v>-</v>
      </c>
      <c r="AS24" s="114" t="str">
        <f>IF(AS22="","",VLOOKUP(AS22,'【記載例】シフト記号表（勤務時間帯）'!$C$5:$Y$46,23,FALSE))</f>
        <v>-</v>
      </c>
      <c r="AT24" s="114" t="str">
        <f>IF(AT22="","",VLOOKUP(AT22,'【記載例】シフト記号表（勤務時間帯）'!$C$5:$Y$46,23,FALSE))</f>
        <v>-</v>
      </c>
      <c r="AU24" s="115" t="str">
        <f>IF(AU22="","",VLOOKUP(AU22,'【記載例】シフト記号表（勤務時間帯）'!$C$5:$Y$46,23,FALSE))</f>
        <v>-</v>
      </c>
      <c r="AV24" s="113" t="str">
        <f>IF(AV22="","",VLOOKUP(AV22,'【記載例】シフト記号表（勤務時間帯）'!$C$5:$Y$46,23,FALSE))</f>
        <v/>
      </c>
      <c r="AW24" s="114" t="str">
        <f>IF(AW22="","",VLOOKUP(AW22,'【記載例】シフト記号表（勤務時間帯）'!$C$5:$Y$46,23,FALSE))</f>
        <v/>
      </c>
      <c r="AX24" s="116" t="str">
        <f>IF(AX22="","",VLOOKUP(AX22,'【記載例】シフト記号表（勤務時間帯）'!$C$5:$Y$46,23,FALSE))</f>
        <v/>
      </c>
      <c r="AY24" s="256">
        <f>IF($BB$3="計画",SUM(T24:AU24),IF($BB$3="実績",SUM(T24:AX24),""))</f>
        <v>0</v>
      </c>
      <c r="AZ24" s="257"/>
      <c r="BA24" s="258">
        <f>IF($BB$3="計画",AY24/4,IF($BB$3="実績",(AY24/($BB$7/7)),""))</f>
        <v>0</v>
      </c>
      <c r="BB24" s="259"/>
      <c r="BC24" s="276"/>
      <c r="BD24" s="277"/>
      <c r="BE24" s="277"/>
      <c r="BF24" s="277"/>
      <c r="BG24" s="278"/>
    </row>
    <row r="25" spans="2:59" ht="20.25" customHeight="1" x14ac:dyDescent="0.4">
      <c r="B25" s="117"/>
      <c r="C25" s="244"/>
      <c r="D25" s="245"/>
      <c r="E25" s="246"/>
      <c r="F25" s="98"/>
      <c r="G25" s="260" t="s">
        <v>138</v>
      </c>
      <c r="H25" s="247"/>
      <c r="I25" s="245"/>
      <c r="J25" s="245"/>
      <c r="K25" s="246"/>
      <c r="L25" s="263" t="s">
        <v>172</v>
      </c>
      <c r="M25" s="239"/>
      <c r="N25" s="264"/>
      <c r="O25" s="119" t="s">
        <v>18</v>
      </c>
      <c r="P25" s="120"/>
      <c r="Q25" s="120"/>
      <c r="R25" s="121"/>
      <c r="S25" s="122"/>
      <c r="T25" s="123" t="s">
        <v>59</v>
      </c>
      <c r="U25" s="126" t="s">
        <v>60</v>
      </c>
      <c r="V25" s="126" t="s">
        <v>44</v>
      </c>
      <c r="W25" s="126" t="s">
        <v>51</v>
      </c>
      <c r="X25" s="126" t="s">
        <v>53</v>
      </c>
      <c r="Y25" s="126" t="s">
        <v>44</v>
      </c>
      <c r="Z25" s="125" t="s">
        <v>51</v>
      </c>
      <c r="AA25" s="123" t="s">
        <v>59</v>
      </c>
      <c r="AB25" s="126" t="s">
        <v>60</v>
      </c>
      <c r="AC25" s="126" t="s">
        <v>53</v>
      </c>
      <c r="AD25" s="126" t="s">
        <v>44</v>
      </c>
      <c r="AE25" s="126" t="s">
        <v>51</v>
      </c>
      <c r="AF25" s="126" t="s">
        <v>53</v>
      </c>
      <c r="AG25" s="125" t="s">
        <v>44</v>
      </c>
      <c r="AH25" s="123" t="s">
        <v>53</v>
      </c>
      <c r="AI25" s="126" t="s">
        <v>59</v>
      </c>
      <c r="AJ25" s="126" t="s">
        <v>60</v>
      </c>
      <c r="AK25" s="126" t="s">
        <v>44</v>
      </c>
      <c r="AL25" s="126" t="s">
        <v>44</v>
      </c>
      <c r="AM25" s="126" t="s">
        <v>59</v>
      </c>
      <c r="AN25" s="125" t="s">
        <v>60</v>
      </c>
      <c r="AO25" s="123" t="s">
        <v>44</v>
      </c>
      <c r="AP25" s="126" t="s">
        <v>51</v>
      </c>
      <c r="AQ25" s="126" t="s">
        <v>53</v>
      </c>
      <c r="AR25" s="126" t="s">
        <v>59</v>
      </c>
      <c r="AS25" s="126" t="s">
        <v>60</v>
      </c>
      <c r="AT25" s="126" t="s">
        <v>44</v>
      </c>
      <c r="AU25" s="125" t="s">
        <v>44</v>
      </c>
      <c r="AV25" s="123"/>
      <c r="AW25" s="126"/>
      <c r="AX25" s="127"/>
      <c r="AY25" s="270"/>
      <c r="AZ25" s="271"/>
      <c r="BA25" s="272"/>
      <c r="BB25" s="273"/>
      <c r="BC25" s="238"/>
      <c r="BD25" s="239"/>
      <c r="BE25" s="239"/>
      <c r="BF25" s="239"/>
      <c r="BG25" s="240"/>
    </row>
    <row r="26" spans="2:59" ht="20.25" customHeight="1" x14ac:dyDescent="0.4">
      <c r="B26" s="97">
        <f>B23+1</f>
        <v>3</v>
      </c>
      <c r="C26" s="244" t="s">
        <v>104</v>
      </c>
      <c r="D26" s="245"/>
      <c r="E26" s="246"/>
      <c r="F26" s="98"/>
      <c r="G26" s="261"/>
      <c r="H26" s="247" t="s">
        <v>19</v>
      </c>
      <c r="I26" s="245"/>
      <c r="J26" s="245"/>
      <c r="K26" s="246"/>
      <c r="L26" s="265"/>
      <c r="M26" s="242"/>
      <c r="N26" s="266"/>
      <c r="O26" s="99" t="s">
        <v>86</v>
      </c>
      <c r="P26" s="100"/>
      <c r="Q26" s="100"/>
      <c r="R26" s="101"/>
      <c r="S26" s="102"/>
      <c r="T26" s="103">
        <f>IF(T25="","",VLOOKUP(T25,'【記載例】シフト記号表（勤務時間帯）'!$C$5:$W$46,21,FALSE))</f>
        <v>3.0000000000000018</v>
      </c>
      <c r="U26" s="104">
        <f>IF(U25="","",VLOOKUP(U25,'【記載例】シフト記号表（勤務時間帯）'!$C$5:$W$46,21,FALSE))</f>
        <v>1.9999999999999996</v>
      </c>
      <c r="V26" s="104" t="str">
        <f>IF(V25="","",VLOOKUP(V25,'【記載例】シフト記号表（勤務時間帯）'!$C$5:$W$46,21,FALSE))</f>
        <v>-</v>
      </c>
      <c r="W26" s="104">
        <f>IF(W25="","",VLOOKUP(W25,'【記載例】シフト記号表（勤務時間帯）'!$C$5:$W$46,21,FALSE))</f>
        <v>7.9999999999999982</v>
      </c>
      <c r="X26" s="104">
        <f>IF(X25="","",VLOOKUP(X25,'【記載例】シフト記号表（勤務時間帯）'!$C$5:$W$46,21,FALSE))</f>
        <v>8</v>
      </c>
      <c r="Y26" s="104" t="str">
        <f>IF(Y25="","",VLOOKUP(Y25,'【記載例】シフト記号表（勤務時間帯）'!$C$5:$W$46,21,FALSE))</f>
        <v>-</v>
      </c>
      <c r="Z26" s="105">
        <f>IF(Z25="","",VLOOKUP(Z25,'【記載例】シフト記号表（勤務時間帯）'!$C$5:$W$46,21,FALSE))</f>
        <v>7.9999999999999982</v>
      </c>
      <c r="AA26" s="103">
        <f>IF(AA25="","",VLOOKUP(AA25,'【記載例】シフト記号表（勤務時間帯）'!$C$5:$W$46,21,FALSE))</f>
        <v>3.0000000000000018</v>
      </c>
      <c r="AB26" s="104">
        <f>IF(AB25="","",VLOOKUP(AB25,'【記載例】シフト記号表（勤務時間帯）'!$C$5:$W$46,21,FALSE))</f>
        <v>1.9999999999999996</v>
      </c>
      <c r="AC26" s="104">
        <f>IF(AC25="","",VLOOKUP(AC25,'【記載例】シフト記号表（勤務時間帯）'!$C$5:$W$46,21,FALSE))</f>
        <v>8</v>
      </c>
      <c r="AD26" s="104" t="str">
        <f>IF(AD25="","",VLOOKUP(AD25,'【記載例】シフト記号表（勤務時間帯）'!$C$5:$W$46,21,FALSE))</f>
        <v>-</v>
      </c>
      <c r="AE26" s="104">
        <f>IF(AE25="","",VLOOKUP(AE25,'【記載例】シフト記号表（勤務時間帯）'!$C$5:$W$46,21,FALSE))</f>
        <v>7.9999999999999982</v>
      </c>
      <c r="AF26" s="104">
        <f>IF(AF25="","",VLOOKUP(AF25,'【記載例】シフト記号表（勤務時間帯）'!$C$5:$W$46,21,FALSE))</f>
        <v>8</v>
      </c>
      <c r="AG26" s="105" t="str">
        <f>IF(AG25="","",VLOOKUP(AG25,'【記載例】シフト記号表（勤務時間帯）'!$C$5:$W$46,21,FALSE))</f>
        <v>-</v>
      </c>
      <c r="AH26" s="103">
        <f>IF(AH25="","",VLOOKUP(AH25,'【記載例】シフト記号表（勤務時間帯）'!$C$5:$W$46,21,FALSE))</f>
        <v>8</v>
      </c>
      <c r="AI26" s="104">
        <f>IF(AI25="","",VLOOKUP(AI25,'【記載例】シフト記号表（勤務時間帯）'!$C$5:$W$46,21,FALSE))</f>
        <v>3.0000000000000018</v>
      </c>
      <c r="AJ26" s="104">
        <f>IF(AJ25="","",VLOOKUP(AJ25,'【記載例】シフト記号表（勤務時間帯）'!$C$5:$W$46,21,FALSE))</f>
        <v>1.9999999999999996</v>
      </c>
      <c r="AK26" s="104" t="str">
        <f>IF(AK25="","",VLOOKUP(AK25,'【記載例】シフト記号表（勤務時間帯）'!$C$5:$W$46,21,FALSE))</f>
        <v>-</v>
      </c>
      <c r="AL26" s="104" t="str">
        <f>IF(AL25="","",VLOOKUP(AL25,'【記載例】シフト記号表（勤務時間帯）'!$C$5:$W$46,21,FALSE))</f>
        <v>-</v>
      </c>
      <c r="AM26" s="104">
        <f>IF(AM25="","",VLOOKUP(AM25,'【記載例】シフト記号表（勤務時間帯）'!$C$5:$W$46,21,FALSE))</f>
        <v>3.0000000000000018</v>
      </c>
      <c r="AN26" s="105">
        <f>IF(AN25="","",VLOOKUP(AN25,'【記載例】シフト記号表（勤務時間帯）'!$C$5:$W$46,21,FALSE))</f>
        <v>1.9999999999999996</v>
      </c>
      <c r="AO26" s="103" t="str">
        <f>IF(AO25="","",VLOOKUP(AO25,'【記載例】シフト記号表（勤務時間帯）'!$C$5:$W$46,21,FALSE))</f>
        <v>-</v>
      </c>
      <c r="AP26" s="104">
        <f>IF(AP25="","",VLOOKUP(AP25,'【記載例】シフト記号表（勤務時間帯）'!$C$5:$W$46,21,FALSE))</f>
        <v>7.9999999999999982</v>
      </c>
      <c r="AQ26" s="104">
        <f>IF(AQ25="","",VLOOKUP(AQ25,'【記載例】シフト記号表（勤務時間帯）'!$C$5:$W$46,21,FALSE))</f>
        <v>8</v>
      </c>
      <c r="AR26" s="104">
        <f>IF(AR25="","",VLOOKUP(AR25,'【記載例】シフト記号表（勤務時間帯）'!$C$5:$W$46,21,FALSE))</f>
        <v>3.0000000000000018</v>
      </c>
      <c r="AS26" s="104">
        <f>IF(AS25="","",VLOOKUP(AS25,'【記載例】シフト記号表（勤務時間帯）'!$C$5:$W$46,21,FALSE))</f>
        <v>1.9999999999999996</v>
      </c>
      <c r="AT26" s="104" t="str">
        <f>IF(AT25="","",VLOOKUP(AT25,'【記載例】シフト記号表（勤務時間帯）'!$C$5:$W$46,21,FALSE))</f>
        <v>-</v>
      </c>
      <c r="AU26" s="105" t="str">
        <f>IF(AU25="","",VLOOKUP(AU25,'【記載例】シフト記号表（勤務時間帯）'!$C$5:$W$46,21,FALSE))</f>
        <v>-</v>
      </c>
      <c r="AV26" s="103" t="str">
        <f>IF(AV25="","",VLOOKUP(AV25,'【記載例】シフト記号表（勤務時間帯）'!$C$5:$W$46,21,FALSE))</f>
        <v/>
      </c>
      <c r="AW26" s="104" t="str">
        <f>IF(AW25="","",VLOOKUP(AW25,'【記載例】シフト記号表（勤務時間帯）'!$C$5:$W$46,21,FALSE))</f>
        <v/>
      </c>
      <c r="AX26" s="106" t="str">
        <f>IF(AX25="","",VLOOKUP(AX25,'【記載例】シフト記号表（勤務時間帯）'!$C$5:$W$46,21,FALSE))</f>
        <v/>
      </c>
      <c r="AY26" s="248">
        <f>IF($BB$3="計画",SUM(T26:AU26),IF($BB$3="実績",SUM(T26:AX26),""))</f>
        <v>97</v>
      </c>
      <c r="AZ26" s="249"/>
      <c r="BA26" s="250">
        <f>IF($BB$3="計画",AY26/4,IF($BB$3="実績",(AY26/($BB$7/7)),""))</f>
        <v>24.25</v>
      </c>
      <c r="BB26" s="251"/>
      <c r="BC26" s="241"/>
      <c r="BD26" s="242"/>
      <c r="BE26" s="242"/>
      <c r="BF26" s="242"/>
      <c r="BG26" s="243"/>
    </row>
    <row r="27" spans="2:59" ht="20.25" customHeight="1" x14ac:dyDescent="0.4">
      <c r="B27" s="107"/>
      <c r="C27" s="279"/>
      <c r="D27" s="280"/>
      <c r="E27" s="281"/>
      <c r="F27" s="108" t="str">
        <f>C26</f>
        <v>介護従業者</v>
      </c>
      <c r="G27" s="283"/>
      <c r="H27" s="282"/>
      <c r="I27" s="280"/>
      <c r="J27" s="280"/>
      <c r="K27" s="281"/>
      <c r="L27" s="284"/>
      <c r="M27" s="277"/>
      <c r="N27" s="285"/>
      <c r="O27" s="109" t="s">
        <v>87</v>
      </c>
      <c r="P27" s="128"/>
      <c r="Q27" s="128"/>
      <c r="R27" s="129"/>
      <c r="S27" s="130"/>
      <c r="T27" s="113">
        <f>IF(T25="","",VLOOKUP(T25,'【記載例】シフト記号表（勤務時間帯）'!$C$5:$Y$46,23,FALSE))</f>
        <v>11.000000000000002</v>
      </c>
      <c r="U27" s="114" t="str">
        <f>IF(U25="","",VLOOKUP(U25,'【記載例】シフト記号表（勤務時間帯）'!$C$5:$Y$46,23,FALSE))</f>
        <v>-</v>
      </c>
      <c r="V27" s="114" t="str">
        <f>IF(V25="","",VLOOKUP(V25,'【記載例】シフト記号表（勤務時間帯）'!$C$5:$Y$46,23,FALSE))</f>
        <v>-</v>
      </c>
      <c r="W27" s="114" t="str">
        <f>IF(W25="","",VLOOKUP(W25,'【記載例】シフト記号表（勤務時間帯）'!$C$5:$Y$46,23,FALSE))</f>
        <v>-</v>
      </c>
      <c r="X27" s="114" t="str">
        <f>IF(X25="","",VLOOKUP(X25,'【記載例】シフト記号表（勤務時間帯）'!$C$5:$Y$46,23,FALSE))</f>
        <v>-</v>
      </c>
      <c r="Y27" s="114" t="str">
        <f>IF(Y25="","",VLOOKUP(Y25,'【記載例】シフト記号表（勤務時間帯）'!$C$5:$Y$46,23,FALSE))</f>
        <v>-</v>
      </c>
      <c r="Z27" s="115" t="str">
        <f>IF(Z25="","",VLOOKUP(Z25,'【記載例】シフト記号表（勤務時間帯）'!$C$5:$Y$46,23,FALSE))</f>
        <v>-</v>
      </c>
      <c r="AA27" s="113">
        <f>IF(AA25="","",VLOOKUP(AA25,'【記載例】シフト記号表（勤務時間帯）'!$C$5:$Y$46,23,FALSE))</f>
        <v>11.000000000000002</v>
      </c>
      <c r="AB27" s="114" t="str">
        <f>IF(AB25="","",VLOOKUP(AB25,'【記載例】シフト記号表（勤務時間帯）'!$C$5:$Y$46,23,FALSE))</f>
        <v>-</v>
      </c>
      <c r="AC27" s="114" t="str">
        <f>IF(AC25="","",VLOOKUP(AC25,'【記載例】シフト記号表（勤務時間帯）'!$C$5:$Y$46,23,FALSE))</f>
        <v>-</v>
      </c>
      <c r="AD27" s="114" t="str">
        <f>IF(AD25="","",VLOOKUP(AD25,'【記載例】シフト記号表（勤務時間帯）'!$C$5:$Y$46,23,FALSE))</f>
        <v>-</v>
      </c>
      <c r="AE27" s="114" t="str">
        <f>IF(AE25="","",VLOOKUP(AE25,'【記載例】シフト記号表（勤務時間帯）'!$C$5:$Y$46,23,FALSE))</f>
        <v>-</v>
      </c>
      <c r="AF27" s="114" t="str">
        <f>IF(AF25="","",VLOOKUP(AF25,'【記載例】シフト記号表（勤務時間帯）'!$C$5:$Y$46,23,FALSE))</f>
        <v>-</v>
      </c>
      <c r="AG27" s="115" t="str">
        <f>IF(AG25="","",VLOOKUP(AG25,'【記載例】シフト記号表（勤務時間帯）'!$C$5:$Y$46,23,FALSE))</f>
        <v>-</v>
      </c>
      <c r="AH27" s="113" t="str">
        <f>IF(AH25="","",VLOOKUP(AH25,'【記載例】シフト記号表（勤務時間帯）'!$C$5:$Y$46,23,FALSE))</f>
        <v>-</v>
      </c>
      <c r="AI27" s="114">
        <f>IF(AI25="","",VLOOKUP(AI25,'【記載例】シフト記号表（勤務時間帯）'!$C$5:$Y$46,23,FALSE))</f>
        <v>11.000000000000002</v>
      </c>
      <c r="AJ27" s="114" t="str">
        <f>IF(AJ25="","",VLOOKUP(AJ25,'【記載例】シフト記号表（勤務時間帯）'!$C$5:$Y$46,23,FALSE))</f>
        <v>-</v>
      </c>
      <c r="AK27" s="114" t="str">
        <f>IF(AK25="","",VLOOKUP(AK25,'【記載例】シフト記号表（勤務時間帯）'!$C$5:$Y$46,23,FALSE))</f>
        <v>-</v>
      </c>
      <c r="AL27" s="114" t="str">
        <f>IF(AL25="","",VLOOKUP(AL25,'【記載例】シフト記号表（勤務時間帯）'!$C$5:$Y$46,23,FALSE))</f>
        <v>-</v>
      </c>
      <c r="AM27" s="114">
        <f>IF(AM25="","",VLOOKUP(AM25,'【記載例】シフト記号表（勤務時間帯）'!$C$5:$Y$46,23,FALSE))</f>
        <v>11.000000000000002</v>
      </c>
      <c r="AN27" s="115" t="str">
        <f>IF(AN25="","",VLOOKUP(AN25,'【記載例】シフト記号表（勤務時間帯）'!$C$5:$Y$46,23,FALSE))</f>
        <v>-</v>
      </c>
      <c r="AO27" s="113" t="str">
        <f>IF(AO25="","",VLOOKUP(AO25,'【記載例】シフト記号表（勤務時間帯）'!$C$5:$Y$46,23,FALSE))</f>
        <v>-</v>
      </c>
      <c r="AP27" s="114" t="str">
        <f>IF(AP25="","",VLOOKUP(AP25,'【記載例】シフト記号表（勤務時間帯）'!$C$5:$Y$46,23,FALSE))</f>
        <v>-</v>
      </c>
      <c r="AQ27" s="114" t="str">
        <f>IF(AQ25="","",VLOOKUP(AQ25,'【記載例】シフト記号表（勤務時間帯）'!$C$5:$Y$46,23,FALSE))</f>
        <v>-</v>
      </c>
      <c r="AR27" s="114">
        <f>IF(AR25="","",VLOOKUP(AR25,'【記載例】シフト記号表（勤務時間帯）'!$C$5:$Y$46,23,FALSE))</f>
        <v>11.000000000000002</v>
      </c>
      <c r="AS27" s="114" t="str">
        <f>IF(AS25="","",VLOOKUP(AS25,'【記載例】シフト記号表（勤務時間帯）'!$C$5:$Y$46,23,FALSE))</f>
        <v>-</v>
      </c>
      <c r="AT27" s="114" t="str">
        <f>IF(AT25="","",VLOOKUP(AT25,'【記載例】シフト記号表（勤務時間帯）'!$C$5:$Y$46,23,FALSE))</f>
        <v>-</v>
      </c>
      <c r="AU27" s="115" t="str">
        <f>IF(AU25="","",VLOOKUP(AU25,'【記載例】シフト記号表（勤務時間帯）'!$C$5:$Y$46,23,FALSE))</f>
        <v>-</v>
      </c>
      <c r="AV27" s="113" t="str">
        <f>IF(AV25="","",VLOOKUP(AV25,'【記載例】シフト記号表（勤務時間帯）'!$C$5:$Y$46,23,FALSE))</f>
        <v/>
      </c>
      <c r="AW27" s="114" t="str">
        <f>IF(AW25="","",VLOOKUP(AW25,'【記載例】シフト記号表（勤務時間帯）'!$C$5:$Y$46,23,FALSE))</f>
        <v/>
      </c>
      <c r="AX27" s="116" t="str">
        <f>IF(AX25="","",VLOOKUP(AX25,'【記載例】シフト記号表（勤務時間帯）'!$C$5:$Y$46,23,FALSE))</f>
        <v/>
      </c>
      <c r="AY27" s="256">
        <f>IF($BB$3="計画",SUM(T27:AU27),IF($BB$3="実績",SUM(T27:AX27),""))</f>
        <v>55.000000000000007</v>
      </c>
      <c r="AZ27" s="257"/>
      <c r="BA27" s="258">
        <f>IF($BB$3="計画",AY27/4,IF($BB$3="実績",(AY27/($BB$7/7)),""))</f>
        <v>13.750000000000002</v>
      </c>
      <c r="BB27" s="259"/>
      <c r="BC27" s="276"/>
      <c r="BD27" s="277"/>
      <c r="BE27" s="277"/>
      <c r="BF27" s="277"/>
      <c r="BG27" s="278"/>
    </row>
    <row r="28" spans="2:59" ht="20.25" customHeight="1" x14ac:dyDescent="0.4">
      <c r="B28" s="117"/>
      <c r="C28" s="244"/>
      <c r="D28" s="245"/>
      <c r="E28" s="246"/>
      <c r="F28" s="98"/>
      <c r="G28" s="260" t="s">
        <v>138</v>
      </c>
      <c r="H28" s="247"/>
      <c r="I28" s="245"/>
      <c r="J28" s="245"/>
      <c r="K28" s="246"/>
      <c r="L28" s="263" t="s">
        <v>173</v>
      </c>
      <c r="M28" s="239"/>
      <c r="N28" s="264"/>
      <c r="O28" s="119" t="s">
        <v>18</v>
      </c>
      <c r="P28" s="120"/>
      <c r="Q28" s="120"/>
      <c r="R28" s="121"/>
      <c r="S28" s="122"/>
      <c r="T28" s="123" t="s">
        <v>44</v>
      </c>
      <c r="U28" s="126" t="s">
        <v>59</v>
      </c>
      <c r="V28" s="126" t="s">
        <v>60</v>
      </c>
      <c r="W28" s="126" t="s">
        <v>44</v>
      </c>
      <c r="X28" s="126" t="s">
        <v>44</v>
      </c>
      <c r="Y28" s="126" t="s">
        <v>59</v>
      </c>
      <c r="Z28" s="125" t="s">
        <v>60</v>
      </c>
      <c r="AA28" s="123" t="s">
        <v>44</v>
      </c>
      <c r="AB28" s="126" t="s">
        <v>51</v>
      </c>
      <c r="AC28" s="126" t="s">
        <v>59</v>
      </c>
      <c r="AD28" s="126" t="s">
        <v>60</v>
      </c>
      <c r="AE28" s="126" t="s">
        <v>44</v>
      </c>
      <c r="AF28" s="126" t="s">
        <v>52</v>
      </c>
      <c r="AG28" s="125" t="s">
        <v>51</v>
      </c>
      <c r="AH28" s="123" t="s">
        <v>44</v>
      </c>
      <c r="AI28" s="126" t="s">
        <v>51</v>
      </c>
      <c r="AJ28" s="126" t="s">
        <v>53</v>
      </c>
      <c r="AK28" s="126" t="s">
        <v>59</v>
      </c>
      <c r="AL28" s="126" t="s">
        <v>60</v>
      </c>
      <c r="AM28" s="126" t="s">
        <v>44</v>
      </c>
      <c r="AN28" s="125" t="s">
        <v>51</v>
      </c>
      <c r="AO28" s="123" t="s">
        <v>52</v>
      </c>
      <c r="AP28" s="126" t="s">
        <v>53</v>
      </c>
      <c r="AQ28" s="126" t="s">
        <v>59</v>
      </c>
      <c r="AR28" s="126" t="s">
        <v>60</v>
      </c>
      <c r="AS28" s="126" t="s">
        <v>44</v>
      </c>
      <c r="AT28" s="126" t="s">
        <v>44</v>
      </c>
      <c r="AU28" s="125" t="s">
        <v>51</v>
      </c>
      <c r="AV28" s="123"/>
      <c r="AW28" s="126"/>
      <c r="AX28" s="127"/>
      <c r="AY28" s="270"/>
      <c r="AZ28" s="271"/>
      <c r="BA28" s="272"/>
      <c r="BB28" s="273"/>
      <c r="BC28" s="238"/>
      <c r="BD28" s="239"/>
      <c r="BE28" s="239"/>
      <c r="BF28" s="239"/>
      <c r="BG28" s="240"/>
    </row>
    <row r="29" spans="2:59" ht="20.25" customHeight="1" x14ac:dyDescent="0.4">
      <c r="B29" s="97">
        <f>B26+1</f>
        <v>4</v>
      </c>
      <c r="C29" s="244" t="s">
        <v>104</v>
      </c>
      <c r="D29" s="245"/>
      <c r="E29" s="246"/>
      <c r="F29" s="98"/>
      <c r="G29" s="261"/>
      <c r="H29" s="247" t="s">
        <v>19</v>
      </c>
      <c r="I29" s="245"/>
      <c r="J29" s="245"/>
      <c r="K29" s="246"/>
      <c r="L29" s="265"/>
      <c r="M29" s="242"/>
      <c r="N29" s="266"/>
      <c r="O29" s="99" t="s">
        <v>86</v>
      </c>
      <c r="P29" s="100"/>
      <c r="Q29" s="100"/>
      <c r="R29" s="101"/>
      <c r="S29" s="102"/>
      <c r="T29" s="103" t="str">
        <f>IF(T28="","",VLOOKUP(T28,'【記載例】シフト記号表（勤務時間帯）'!$C$5:$W$46,21,FALSE))</f>
        <v>-</v>
      </c>
      <c r="U29" s="104">
        <f>IF(U28="","",VLOOKUP(U28,'【記載例】シフト記号表（勤務時間帯）'!$C$5:$W$46,21,FALSE))</f>
        <v>3.0000000000000018</v>
      </c>
      <c r="V29" s="104">
        <f>IF(V28="","",VLOOKUP(V28,'【記載例】シフト記号表（勤務時間帯）'!$C$5:$W$46,21,FALSE))</f>
        <v>1.9999999999999996</v>
      </c>
      <c r="W29" s="104" t="str">
        <f>IF(W28="","",VLOOKUP(W28,'【記載例】シフト記号表（勤務時間帯）'!$C$5:$W$46,21,FALSE))</f>
        <v>-</v>
      </c>
      <c r="X29" s="104" t="str">
        <f>IF(X28="","",VLOOKUP(X28,'【記載例】シフト記号表（勤務時間帯）'!$C$5:$W$46,21,FALSE))</f>
        <v>-</v>
      </c>
      <c r="Y29" s="104">
        <f>IF(Y28="","",VLOOKUP(Y28,'【記載例】シフト記号表（勤務時間帯）'!$C$5:$W$46,21,FALSE))</f>
        <v>3.0000000000000018</v>
      </c>
      <c r="Z29" s="105">
        <f>IF(Z28="","",VLOOKUP(Z28,'【記載例】シフト記号表（勤務時間帯）'!$C$5:$W$46,21,FALSE))</f>
        <v>1.9999999999999996</v>
      </c>
      <c r="AA29" s="103" t="str">
        <f>IF(AA28="","",VLOOKUP(AA28,'【記載例】シフト記号表（勤務時間帯）'!$C$5:$W$46,21,FALSE))</f>
        <v>-</v>
      </c>
      <c r="AB29" s="104">
        <f>IF(AB28="","",VLOOKUP(AB28,'【記載例】シフト記号表（勤務時間帯）'!$C$5:$W$46,21,FALSE))</f>
        <v>7.9999999999999982</v>
      </c>
      <c r="AC29" s="104">
        <f>IF(AC28="","",VLOOKUP(AC28,'【記載例】シフト記号表（勤務時間帯）'!$C$5:$W$46,21,FALSE))</f>
        <v>3.0000000000000018</v>
      </c>
      <c r="AD29" s="104">
        <f>IF(AD28="","",VLOOKUP(AD28,'【記載例】シフト記号表（勤務時間帯）'!$C$5:$W$46,21,FALSE))</f>
        <v>1.9999999999999996</v>
      </c>
      <c r="AE29" s="104" t="str">
        <f>IF(AE28="","",VLOOKUP(AE28,'【記載例】シフト記号表（勤務時間帯）'!$C$5:$W$46,21,FALSE))</f>
        <v>-</v>
      </c>
      <c r="AF29" s="104">
        <f>IF(AF28="","",VLOOKUP(AF28,'【記載例】シフト記号表（勤務時間帯）'!$C$5:$W$46,21,FALSE))</f>
        <v>8</v>
      </c>
      <c r="AG29" s="105">
        <f>IF(AG28="","",VLOOKUP(AG28,'【記載例】シフト記号表（勤務時間帯）'!$C$5:$W$46,21,FALSE))</f>
        <v>7.9999999999999982</v>
      </c>
      <c r="AH29" s="103" t="str">
        <f>IF(AH28="","",VLOOKUP(AH28,'【記載例】シフト記号表（勤務時間帯）'!$C$5:$W$46,21,FALSE))</f>
        <v>-</v>
      </c>
      <c r="AI29" s="104">
        <f>IF(AI28="","",VLOOKUP(AI28,'【記載例】シフト記号表（勤務時間帯）'!$C$5:$W$46,21,FALSE))</f>
        <v>7.9999999999999982</v>
      </c>
      <c r="AJ29" s="104">
        <f>IF(AJ28="","",VLOOKUP(AJ28,'【記載例】シフト記号表（勤務時間帯）'!$C$5:$W$46,21,FALSE))</f>
        <v>8</v>
      </c>
      <c r="AK29" s="104">
        <f>IF(AK28="","",VLOOKUP(AK28,'【記載例】シフト記号表（勤務時間帯）'!$C$5:$W$46,21,FALSE))</f>
        <v>3.0000000000000018</v>
      </c>
      <c r="AL29" s="104">
        <f>IF(AL28="","",VLOOKUP(AL28,'【記載例】シフト記号表（勤務時間帯）'!$C$5:$W$46,21,FALSE))</f>
        <v>1.9999999999999996</v>
      </c>
      <c r="AM29" s="104" t="str">
        <f>IF(AM28="","",VLOOKUP(AM28,'【記載例】シフト記号表（勤務時間帯）'!$C$5:$W$46,21,FALSE))</f>
        <v>-</v>
      </c>
      <c r="AN29" s="105">
        <f>IF(AN28="","",VLOOKUP(AN28,'【記載例】シフト記号表（勤務時間帯）'!$C$5:$W$46,21,FALSE))</f>
        <v>7.9999999999999982</v>
      </c>
      <c r="AO29" s="103">
        <f>IF(AO28="","",VLOOKUP(AO28,'【記載例】シフト記号表（勤務時間帯）'!$C$5:$W$46,21,FALSE))</f>
        <v>8</v>
      </c>
      <c r="AP29" s="104">
        <f>IF(AP28="","",VLOOKUP(AP28,'【記載例】シフト記号表（勤務時間帯）'!$C$5:$W$46,21,FALSE))</f>
        <v>8</v>
      </c>
      <c r="AQ29" s="104">
        <f>IF(AQ28="","",VLOOKUP(AQ28,'【記載例】シフト記号表（勤務時間帯）'!$C$5:$W$46,21,FALSE))</f>
        <v>3.0000000000000018</v>
      </c>
      <c r="AR29" s="104">
        <f>IF(AR28="","",VLOOKUP(AR28,'【記載例】シフト記号表（勤務時間帯）'!$C$5:$W$46,21,FALSE))</f>
        <v>1.9999999999999996</v>
      </c>
      <c r="AS29" s="104" t="str">
        <f>IF(AS28="","",VLOOKUP(AS28,'【記載例】シフト記号表（勤務時間帯）'!$C$5:$W$46,21,FALSE))</f>
        <v>-</v>
      </c>
      <c r="AT29" s="104" t="str">
        <f>IF(AT28="","",VLOOKUP(AT28,'【記載例】シフト記号表（勤務時間帯）'!$C$5:$W$46,21,FALSE))</f>
        <v>-</v>
      </c>
      <c r="AU29" s="105">
        <f>IF(AU28="","",VLOOKUP(AU28,'【記載例】シフト記号表（勤務時間帯）'!$C$5:$W$46,21,FALSE))</f>
        <v>7.9999999999999982</v>
      </c>
      <c r="AV29" s="103" t="str">
        <f>IF(AV28="","",VLOOKUP(AV28,'【記載例】シフト記号表（勤務時間帯）'!$C$5:$W$46,21,FALSE))</f>
        <v/>
      </c>
      <c r="AW29" s="104" t="str">
        <f>IF(AW28="","",VLOOKUP(AW28,'【記載例】シフト記号表（勤務時間帯）'!$C$5:$W$46,21,FALSE))</f>
        <v/>
      </c>
      <c r="AX29" s="106" t="str">
        <f>IF(AX28="","",VLOOKUP(AX28,'【記載例】シフト記号表（勤務時間帯）'!$C$5:$W$46,21,FALSE))</f>
        <v/>
      </c>
      <c r="AY29" s="248">
        <f>IF($BB$3="計画",SUM(T29:AU29),IF($BB$3="実績",SUM(T29:AX29),""))</f>
        <v>97</v>
      </c>
      <c r="AZ29" s="249"/>
      <c r="BA29" s="250">
        <f>IF($BB$3="計画",AY29/4,IF($BB$3="実績",(AY29/($BB$7/7)),""))</f>
        <v>24.25</v>
      </c>
      <c r="BB29" s="251"/>
      <c r="BC29" s="241"/>
      <c r="BD29" s="242"/>
      <c r="BE29" s="242"/>
      <c r="BF29" s="242"/>
      <c r="BG29" s="243"/>
    </row>
    <row r="30" spans="2:59" ht="20.25" customHeight="1" x14ac:dyDescent="0.4">
      <c r="B30" s="107"/>
      <c r="C30" s="279"/>
      <c r="D30" s="280"/>
      <c r="E30" s="281"/>
      <c r="F30" s="108" t="str">
        <f>C29</f>
        <v>介護従業者</v>
      </c>
      <c r="G30" s="283"/>
      <c r="H30" s="282"/>
      <c r="I30" s="280"/>
      <c r="J30" s="280"/>
      <c r="K30" s="281"/>
      <c r="L30" s="284"/>
      <c r="M30" s="277"/>
      <c r="N30" s="285"/>
      <c r="O30" s="109" t="s">
        <v>87</v>
      </c>
      <c r="P30" s="131"/>
      <c r="Q30" s="131"/>
      <c r="R30" s="111"/>
      <c r="S30" s="112"/>
      <c r="T30" s="113" t="str">
        <f>IF(T28="","",VLOOKUP(T28,'【記載例】シフト記号表（勤務時間帯）'!$C$5:$Y$46,23,FALSE))</f>
        <v>-</v>
      </c>
      <c r="U30" s="114">
        <f>IF(U28="","",VLOOKUP(U28,'【記載例】シフト記号表（勤務時間帯）'!$C$5:$Y$46,23,FALSE))</f>
        <v>11.000000000000002</v>
      </c>
      <c r="V30" s="114" t="str">
        <f>IF(V28="","",VLOOKUP(V28,'【記載例】シフト記号表（勤務時間帯）'!$C$5:$Y$46,23,FALSE))</f>
        <v>-</v>
      </c>
      <c r="W30" s="114" t="str">
        <f>IF(W28="","",VLOOKUP(W28,'【記載例】シフト記号表（勤務時間帯）'!$C$5:$Y$46,23,FALSE))</f>
        <v>-</v>
      </c>
      <c r="X30" s="114" t="str">
        <f>IF(X28="","",VLOOKUP(X28,'【記載例】シフト記号表（勤務時間帯）'!$C$5:$Y$46,23,FALSE))</f>
        <v>-</v>
      </c>
      <c r="Y30" s="114">
        <f>IF(Y28="","",VLOOKUP(Y28,'【記載例】シフト記号表（勤務時間帯）'!$C$5:$Y$46,23,FALSE))</f>
        <v>11.000000000000002</v>
      </c>
      <c r="Z30" s="115" t="str">
        <f>IF(Z28="","",VLOOKUP(Z28,'【記載例】シフト記号表（勤務時間帯）'!$C$5:$Y$46,23,FALSE))</f>
        <v>-</v>
      </c>
      <c r="AA30" s="113" t="str">
        <f>IF(AA28="","",VLOOKUP(AA28,'【記載例】シフト記号表（勤務時間帯）'!$C$5:$Y$46,23,FALSE))</f>
        <v>-</v>
      </c>
      <c r="AB30" s="114" t="str">
        <f>IF(AB28="","",VLOOKUP(AB28,'【記載例】シフト記号表（勤務時間帯）'!$C$5:$Y$46,23,FALSE))</f>
        <v>-</v>
      </c>
      <c r="AC30" s="114">
        <f>IF(AC28="","",VLOOKUP(AC28,'【記載例】シフト記号表（勤務時間帯）'!$C$5:$Y$46,23,FALSE))</f>
        <v>11.000000000000002</v>
      </c>
      <c r="AD30" s="114" t="str">
        <f>IF(AD28="","",VLOOKUP(AD28,'【記載例】シフト記号表（勤務時間帯）'!$C$5:$Y$46,23,FALSE))</f>
        <v>-</v>
      </c>
      <c r="AE30" s="114" t="str">
        <f>IF(AE28="","",VLOOKUP(AE28,'【記載例】シフト記号表（勤務時間帯）'!$C$5:$Y$46,23,FALSE))</f>
        <v>-</v>
      </c>
      <c r="AF30" s="114" t="str">
        <f>IF(AF28="","",VLOOKUP(AF28,'【記載例】シフト記号表（勤務時間帯）'!$C$5:$Y$46,23,FALSE))</f>
        <v>-</v>
      </c>
      <c r="AG30" s="115" t="str">
        <f>IF(AG28="","",VLOOKUP(AG28,'【記載例】シフト記号表（勤務時間帯）'!$C$5:$Y$46,23,FALSE))</f>
        <v>-</v>
      </c>
      <c r="AH30" s="113" t="str">
        <f>IF(AH28="","",VLOOKUP(AH28,'【記載例】シフト記号表（勤務時間帯）'!$C$5:$Y$46,23,FALSE))</f>
        <v>-</v>
      </c>
      <c r="AI30" s="114" t="str">
        <f>IF(AI28="","",VLOOKUP(AI28,'【記載例】シフト記号表（勤務時間帯）'!$C$5:$Y$46,23,FALSE))</f>
        <v>-</v>
      </c>
      <c r="AJ30" s="114" t="str">
        <f>IF(AJ28="","",VLOOKUP(AJ28,'【記載例】シフト記号表（勤務時間帯）'!$C$5:$Y$46,23,FALSE))</f>
        <v>-</v>
      </c>
      <c r="AK30" s="114">
        <f>IF(AK28="","",VLOOKUP(AK28,'【記載例】シフト記号表（勤務時間帯）'!$C$5:$Y$46,23,FALSE))</f>
        <v>11.000000000000002</v>
      </c>
      <c r="AL30" s="114" t="str">
        <f>IF(AL28="","",VLOOKUP(AL28,'【記載例】シフト記号表（勤務時間帯）'!$C$5:$Y$46,23,FALSE))</f>
        <v>-</v>
      </c>
      <c r="AM30" s="114" t="str">
        <f>IF(AM28="","",VLOOKUP(AM28,'【記載例】シフト記号表（勤務時間帯）'!$C$5:$Y$46,23,FALSE))</f>
        <v>-</v>
      </c>
      <c r="AN30" s="115" t="str">
        <f>IF(AN28="","",VLOOKUP(AN28,'【記載例】シフト記号表（勤務時間帯）'!$C$5:$Y$46,23,FALSE))</f>
        <v>-</v>
      </c>
      <c r="AO30" s="113" t="str">
        <f>IF(AO28="","",VLOOKUP(AO28,'【記載例】シフト記号表（勤務時間帯）'!$C$5:$Y$46,23,FALSE))</f>
        <v>-</v>
      </c>
      <c r="AP30" s="114" t="str">
        <f>IF(AP28="","",VLOOKUP(AP28,'【記載例】シフト記号表（勤務時間帯）'!$C$5:$Y$46,23,FALSE))</f>
        <v>-</v>
      </c>
      <c r="AQ30" s="114">
        <f>IF(AQ28="","",VLOOKUP(AQ28,'【記載例】シフト記号表（勤務時間帯）'!$C$5:$Y$46,23,FALSE))</f>
        <v>11.000000000000002</v>
      </c>
      <c r="AR30" s="114" t="str">
        <f>IF(AR28="","",VLOOKUP(AR28,'【記載例】シフト記号表（勤務時間帯）'!$C$5:$Y$46,23,FALSE))</f>
        <v>-</v>
      </c>
      <c r="AS30" s="114" t="str">
        <f>IF(AS28="","",VLOOKUP(AS28,'【記載例】シフト記号表（勤務時間帯）'!$C$5:$Y$46,23,FALSE))</f>
        <v>-</v>
      </c>
      <c r="AT30" s="114" t="str">
        <f>IF(AT28="","",VLOOKUP(AT28,'【記載例】シフト記号表（勤務時間帯）'!$C$5:$Y$46,23,FALSE))</f>
        <v>-</v>
      </c>
      <c r="AU30" s="115" t="str">
        <f>IF(AU28="","",VLOOKUP(AU28,'【記載例】シフト記号表（勤務時間帯）'!$C$5:$Y$46,23,FALSE))</f>
        <v>-</v>
      </c>
      <c r="AV30" s="113" t="str">
        <f>IF(AV28="","",VLOOKUP(AV28,'【記載例】シフト記号表（勤務時間帯）'!$C$5:$Y$46,23,FALSE))</f>
        <v/>
      </c>
      <c r="AW30" s="114" t="str">
        <f>IF(AW28="","",VLOOKUP(AW28,'【記載例】シフト記号表（勤務時間帯）'!$C$5:$Y$46,23,FALSE))</f>
        <v/>
      </c>
      <c r="AX30" s="116" t="str">
        <f>IF(AX28="","",VLOOKUP(AX28,'【記載例】シフト記号表（勤務時間帯）'!$C$5:$Y$46,23,FALSE))</f>
        <v/>
      </c>
      <c r="AY30" s="256">
        <f>IF($BB$3="計画",SUM(T30:AU30),IF($BB$3="実績",SUM(T30:AX30),""))</f>
        <v>55.000000000000007</v>
      </c>
      <c r="AZ30" s="257"/>
      <c r="BA30" s="258">
        <f>IF($BB$3="計画",AY30/4,IF($BB$3="実績",(AY30/($BB$7/7)),""))</f>
        <v>13.750000000000002</v>
      </c>
      <c r="BB30" s="259"/>
      <c r="BC30" s="276"/>
      <c r="BD30" s="277"/>
      <c r="BE30" s="277"/>
      <c r="BF30" s="277"/>
      <c r="BG30" s="278"/>
    </row>
    <row r="31" spans="2:59" ht="20.25" customHeight="1" x14ac:dyDescent="0.4">
      <c r="B31" s="117"/>
      <c r="C31" s="244"/>
      <c r="D31" s="245"/>
      <c r="E31" s="246"/>
      <c r="F31" s="98"/>
      <c r="G31" s="260" t="s">
        <v>138</v>
      </c>
      <c r="H31" s="247"/>
      <c r="I31" s="245"/>
      <c r="J31" s="245"/>
      <c r="K31" s="246"/>
      <c r="L31" s="263" t="s">
        <v>174</v>
      </c>
      <c r="M31" s="239"/>
      <c r="N31" s="264"/>
      <c r="O31" s="119" t="s">
        <v>18</v>
      </c>
      <c r="P31" s="120"/>
      <c r="Q31" s="120"/>
      <c r="R31" s="121"/>
      <c r="S31" s="122"/>
      <c r="T31" s="123" t="s">
        <v>54</v>
      </c>
      <c r="U31" s="126" t="s">
        <v>51</v>
      </c>
      <c r="V31" s="126" t="s">
        <v>44</v>
      </c>
      <c r="W31" s="126" t="s">
        <v>51</v>
      </c>
      <c r="X31" s="126" t="s">
        <v>54</v>
      </c>
      <c r="Y31" s="126" t="s">
        <v>54</v>
      </c>
      <c r="Z31" s="125" t="s">
        <v>44</v>
      </c>
      <c r="AA31" s="123" t="s">
        <v>54</v>
      </c>
      <c r="AB31" s="126" t="s">
        <v>54</v>
      </c>
      <c r="AC31" s="126" t="s">
        <v>44</v>
      </c>
      <c r="AD31" s="126" t="s">
        <v>54</v>
      </c>
      <c r="AE31" s="126" t="s">
        <v>54</v>
      </c>
      <c r="AF31" s="126" t="s">
        <v>44</v>
      </c>
      <c r="AG31" s="125" t="s">
        <v>54</v>
      </c>
      <c r="AH31" s="123" t="s">
        <v>54</v>
      </c>
      <c r="AI31" s="126" t="s">
        <v>44</v>
      </c>
      <c r="AJ31" s="126" t="s">
        <v>51</v>
      </c>
      <c r="AK31" s="126" t="s">
        <v>44</v>
      </c>
      <c r="AL31" s="126" t="s">
        <v>54</v>
      </c>
      <c r="AM31" s="126" t="s">
        <v>54</v>
      </c>
      <c r="AN31" s="125" t="s">
        <v>54</v>
      </c>
      <c r="AO31" s="123" t="s">
        <v>44</v>
      </c>
      <c r="AP31" s="126" t="s">
        <v>54</v>
      </c>
      <c r="AQ31" s="126" t="s">
        <v>44</v>
      </c>
      <c r="AR31" s="126" t="s">
        <v>54</v>
      </c>
      <c r="AS31" s="126" t="s">
        <v>54</v>
      </c>
      <c r="AT31" s="126" t="s">
        <v>54</v>
      </c>
      <c r="AU31" s="125" t="s">
        <v>54</v>
      </c>
      <c r="AV31" s="123"/>
      <c r="AW31" s="126"/>
      <c r="AX31" s="127"/>
      <c r="AY31" s="270"/>
      <c r="AZ31" s="271"/>
      <c r="BA31" s="272"/>
      <c r="BB31" s="273"/>
      <c r="BC31" s="238"/>
      <c r="BD31" s="239"/>
      <c r="BE31" s="239"/>
      <c r="BF31" s="239"/>
      <c r="BG31" s="240"/>
    </row>
    <row r="32" spans="2:59" ht="20.25" customHeight="1" x14ac:dyDescent="0.4">
      <c r="B32" s="97">
        <f>B29+1</f>
        <v>5</v>
      </c>
      <c r="C32" s="244" t="s">
        <v>104</v>
      </c>
      <c r="D32" s="245"/>
      <c r="E32" s="246"/>
      <c r="F32" s="98"/>
      <c r="G32" s="261"/>
      <c r="H32" s="247" t="s">
        <v>19</v>
      </c>
      <c r="I32" s="245"/>
      <c r="J32" s="245"/>
      <c r="K32" s="246"/>
      <c r="L32" s="265"/>
      <c r="M32" s="242"/>
      <c r="N32" s="266"/>
      <c r="O32" s="99" t="s">
        <v>86</v>
      </c>
      <c r="P32" s="100"/>
      <c r="Q32" s="100"/>
      <c r="R32" s="101"/>
      <c r="S32" s="102"/>
      <c r="T32" s="103">
        <f>IF(T31="","",VLOOKUP(T31,'【記載例】シフト記号表（勤務時間帯）'!$C$5:$W$46,21,FALSE))</f>
        <v>7.9999999999999982</v>
      </c>
      <c r="U32" s="104">
        <f>IF(U31="","",VLOOKUP(U31,'【記載例】シフト記号表（勤務時間帯）'!$C$5:$W$46,21,FALSE))</f>
        <v>7.9999999999999982</v>
      </c>
      <c r="V32" s="104" t="str">
        <f>IF(V31="","",VLOOKUP(V31,'【記載例】シフト記号表（勤務時間帯）'!$C$5:$W$46,21,FALSE))</f>
        <v>-</v>
      </c>
      <c r="W32" s="104">
        <f>IF(W31="","",VLOOKUP(W31,'【記載例】シフト記号表（勤務時間帯）'!$C$5:$W$46,21,FALSE))</f>
        <v>7.9999999999999982</v>
      </c>
      <c r="X32" s="104">
        <f>IF(X31="","",VLOOKUP(X31,'【記載例】シフト記号表（勤務時間帯）'!$C$5:$W$46,21,FALSE))</f>
        <v>7.9999999999999982</v>
      </c>
      <c r="Y32" s="104">
        <f>IF(Y31="","",VLOOKUP(Y31,'【記載例】シフト記号表（勤務時間帯）'!$C$5:$W$46,21,FALSE))</f>
        <v>7.9999999999999982</v>
      </c>
      <c r="Z32" s="105" t="str">
        <f>IF(Z31="","",VLOOKUP(Z31,'【記載例】シフト記号表（勤務時間帯）'!$C$5:$W$46,21,FALSE))</f>
        <v>-</v>
      </c>
      <c r="AA32" s="103">
        <f>IF(AA31="","",VLOOKUP(AA31,'【記載例】シフト記号表（勤務時間帯）'!$C$5:$W$46,21,FALSE))</f>
        <v>7.9999999999999982</v>
      </c>
      <c r="AB32" s="104">
        <f>IF(AB31="","",VLOOKUP(AB31,'【記載例】シフト記号表（勤務時間帯）'!$C$5:$W$46,21,FALSE))</f>
        <v>7.9999999999999982</v>
      </c>
      <c r="AC32" s="104" t="str">
        <f>IF(AC31="","",VLOOKUP(AC31,'【記載例】シフト記号表（勤務時間帯）'!$C$5:$W$46,21,FALSE))</f>
        <v>-</v>
      </c>
      <c r="AD32" s="104">
        <f>IF(AD31="","",VLOOKUP(AD31,'【記載例】シフト記号表（勤務時間帯）'!$C$5:$W$46,21,FALSE))</f>
        <v>7.9999999999999982</v>
      </c>
      <c r="AE32" s="104">
        <f>IF(AE31="","",VLOOKUP(AE31,'【記載例】シフト記号表（勤務時間帯）'!$C$5:$W$46,21,FALSE))</f>
        <v>7.9999999999999982</v>
      </c>
      <c r="AF32" s="104" t="str">
        <f>IF(AF31="","",VLOOKUP(AF31,'【記載例】シフト記号表（勤務時間帯）'!$C$5:$W$46,21,FALSE))</f>
        <v>-</v>
      </c>
      <c r="AG32" s="105">
        <f>IF(AG31="","",VLOOKUP(AG31,'【記載例】シフト記号表（勤務時間帯）'!$C$5:$W$46,21,FALSE))</f>
        <v>7.9999999999999982</v>
      </c>
      <c r="AH32" s="103">
        <f>IF(AH31="","",VLOOKUP(AH31,'【記載例】シフト記号表（勤務時間帯）'!$C$5:$W$46,21,FALSE))</f>
        <v>7.9999999999999982</v>
      </c>
      <c r="AI32" s="104" t="str">
        <f>IF(AI31="","",VLOOKUP(AI31,'【記載例】シフト記号表（勤務時間帯）'!$C$5:$W$46,21,FALSE))</f>
        <v>-</v>
      </c>
      <c r="AJ32" s="104">
        <f>IF(AJ31="","",VLOOKUP(AJ31,'【記載例】シフト記号表（勤務時間帯）'!$C$5:$W$46,21,FALSE))</f>
        <v>7.9999999999999982</v>
      </c>
      <c r="AK32" s="104" t="str">
        <f>IF(AK31="","",VLOOKUP(AK31,'【記載例】シフト記号表（勤務時間帯）'!$C$5:$W$46,21,FALSE))</f>
        <v>-</v>
      </c>
      <c r="AL32" s="104">
        <f>IF(AL31="","",VLOOKUP(AL31,'【記載例】シフト記号表（勤務時間帯）'!$C$5:$W$46,21,FALSE))</f>
        <v>7.9999999999999982</v>
      </c>
      <c r="AM32" s="104">
        <f>IF(AM31="","",VLOOKUP(AM31,'【記載例】シフト記号表（勤務時間帯）'!$C$5:$W$46,21,FALSE))</f>
        <v>7.9999999999999982</v>
      </c>
      <c r="AN32" s="105">
        <f>IF(AN31="","",VLOOKUP(AN31,'【記載例】シフト記号表（勤務時間帯）'!$C$5:$W$46,21,FALSE))</f>
        <v>7.9999999999999982</v>
      </c>
      <c r="AO32" s="103" t="str">
        <f>IF(AO31="","",VLOOKUP(AO31,'【記載例】シフト記号表（勤務時間帯）'!$C$5:$W$46,21,FALSE))</f>
        <v>-</v>
      </c>
      <c r="AP32" s="104">
        <f>IF(AP31="","",VLOOKUP(AP31,'【記載例】シフト記号表（勤務時間帯）'!$C$5:$W$46,21,FALSE))</f>
        <v>7.9999999999999982</v>
      </c>
      <c r="AQ32" s="104" t="str">
        <f>IF(AQ31="","",VLOOKUP(AQ31,'【記載例】シフト記号表（勤務時間帯）'!$C$5:$W$46,21,FALSE))</f>
        <v>-</v>
      </c>
      <c r="AR32" s="104">
        <f>IF(AR31="","",VLOOKUP(AR31,'【記載例】シフト記号表（勤務時間帯）'!$C$5:$W$46,21,FALSE))</f>
        <v>7.9999999999999982</v>
      </c>
      <c r="AS32" s="104">
        <f>IF(AS31="","",VLOOKUP(AS31,'【記載例】シフト記号表（勤務時間帯）'!$C$5:$W$46,21,FALSE))</f>
        <v>7.9999999999999982</v>
      </c>
      <c r="AT32" s="104">
        <f>IF(AT31="","",VLOOKUP(AT31,'【記載例】シフト記号表（勤務時間帯）'!$C$5:$W$46,21,FALSE))</f>
        <v>7.9999999999999982</v>
      </c>
      <c r="AU32" s="105">
        <f>IF(AU31="","",VLOOKUP(AU31,'【記載例】シフト記号表（勤務時間帯）'!$C$5:$W$46,21,FALSE))</f>
        <v>7.9999999999999982</v>
      </c>
      <c r="AV32" s="103" t="str">
        <f>IF(AV31="","",VLOOKUP(AV31,'【記載例】シフト記号表（勤務時間帯）'!$C$5:$W$46,21,FALSE))</f>
        <v/>
      </c>
      <c r="AW32" s="104" t="str">
        <f>IF(AW31="","",VLOOKUP(AW31,'【記載例】シフト記号表（勤務時間帯）'!$C$5:$W$46,21,FALSE))</f>
        <v/>
      </c>
      <c r="AX32" s="106" t="str">
        <f>IF(AX31="","",VLOOKUP(AX31,'【記載例】シフト記号表（勤務時間帯）'!$C$5:$W$46,21,FALSE))</f>
        <v/>
      </c>
      <c r="AY32" s="248">
        <f>IF($BB$3="計画",SUM(T32:AU32),IF($BB$3="実績",SUM(T32:AX32),""))</f>
        <v>159.99999999999997</v>
      </c>
      <c r="AZ32" s="249"/>
      <c r="BA32" s="250">
        <f>IF($BB$3="計画",AY32/4,IF($BB$3="実績",(AY32/($BB$7/7)),""))</f>
        <v>39.999999999999993</v>
      </c>
      <c r="BB32" s="251"/>
      <c r="BC32" s="241"/>
      <c r="BD32" s="242"/>
      <c r="BE32" s="242"/>
      <c r="BF32" s="242"/>
      <c r="BG32" s="243"/>
    </row>
    <row r="33" spans="2:59" ht="20.25" customHeight="1" x14ac:dyDescent="0.4">
      <c r="B33" s="107"/>
      <c r="C33" s="279"/>
      <c r="D33" s="280"/>
      <c r="E33" s="281"/>
      <c r="F33" s="108" t="str">
        <f>C32</f>
        <v>介護従業者</v>
      </c>
      <c r="G33" s="283"/>
      <c r="H33" s="282"/>
      <c r="I33" s="280"/>
      <c r="J33" s="280"/>
      <c r="K33" s="281"/>
      <c r="L33" s="284"/>
      <c r="M33" s="277"/>
      <c r="N33" s="285"/>
      <c r="O33" s="109" t="s">
        <v>87</v>
      </c>
      <c r="P33" s="110"/>
      <c r="Q33" s="110"/>
      <c r="R33" s="132"/>
      <c r="S33" s="133"/>
      <c r="T33" s="113" t="str">
        <f>IF(T31="","",VLOOKUP(T31,'【記載例】シフト記号表（勤務時間帯）'!$C$5:$Y$46,23,FALSE))</f>
        <v>-</v>
      </c>
      <c r="U33" s="114" t="str">
        <f>IF(U31="","",VLOOKUP(U31,'【記載例】シフト記号表（勤務時間帯）'!$C$5:$Y$46,23,FALSE))</f>
        <v>-</v>
      </c>
      <c r="V33" s="114" t="str">
        <f>IF(V31="","",VLOOKUP(V31,'【記載例】シフト記号表（勤務時間帯）'!$C$5:$Y$46,23,FALSE))</f>
        <v>-</v>
      </c>
      <c r="W33" s="114" t="str">
        <f>IF(W31="","",VLOOKUP(W31,'【記載例】シフト記号表（勤務時間帯）'!$C$5:$Y$46,23,FALSE))</f>
        <v>-</v>
      </c>
      <c r="X33" s="114" t="str">
        <f>IF(X31="","",VLOOKUP(X31,'【記載例】シフト記号表（勤務時間帯）'!$C$5:$Y$46,23,FALSE))</f>
        <v>-</v>
      </c>
      <c r="Y33" s="114" t="str">
        <f>IF(Y31="","",VLOOKUP(Y31,'【記載例】シフト記号表（勤務時間帯）'!$C$5:$Y$46,23,FALSE))</f>
        <v>-</v>
      </c>
      <c r="Z33" s="115" t="str">
        <f>IF(Z31="","",VLOOKUP(Z31,'【記載例】シフト記号表（勤務時間帯）'!$C$5:$Y$46,23,FALSE))</f>
        <v>-</v>
      </c>
      <c r="AA33" s="113" t="str">
        <f>IF(AA31="","",VLOOKUP(AA31,'【記載例】シフト記号表（勤務時間帯）'!$C$5:$Y$46,23,FALSE))</f>
        <v>-</v>
      </c>
      <c r="AB33" s="114" t="str">
        <f>IF(AB31="","",VLOOKUP(AB31,'【記載例】シフト記号表（勤務時間帯）'!$C$5:$Y$46,23,FALSE))</f>
        <v>-</v>
      </c>
      <c r="AC33" s="114" t="str">
        <f>IF(AC31="","",VLOOKUP(AC31,'【記載例】シフト記号表（勤務時間帯）'!$C$5:$Y$46,23,FALSE))</f>
        <v>-</v>
      </c>
      <c r="AD33" s="114" t="str">
        <f>IF(AD31="","",VLOOKUP(AD31,'【記載例】シフト記号表（勤務時間帯）'!$C$5:$Y$46,23,FALSE))</f>
        <v>-</v>
      </c>
      <c r="AE33" s="114" t="str">
        <f>IF(AE31="","",VLOOKUP(AE31,'【記載例】シフト記号表（勤務時間帯）'!$C$5:$Y$46,23,FALSE))</f>
        <v>-</v>
      </c>
      <c r="AF33" s="114" t="str">
        <f>IF(AF31="","",VLOOKUP(AF31,'【記載例】シフト記号表（勤務時間帯）'!$C$5:$Y$46,23,FALSE))</f>
        <v>-</v>
      </c>
      <c r="AG33" s="115" t="str">
        <f>IF(AG31="","",VLOOKUP(AG31,'【記載例】シフト記号表（勤務時間帯）'!$C$5:$Y$46,23,FALSE))</f>
        <v>-</v>
      </c>
      <c r="AH33" s="113" t="str">
        <f>IF(AH31="","",VLOOKUP(AH31,'【記載例】シフト記号表（勤務時間帯）'!$C$5:$Y$46,23,FALSE))</f>
        <v>-</v>
      </c>
      <c r="AI33" s="114" t="str">
        <f>IF(AI31="","",VLOOKUP(AI31,'【記載例】シフト記号表（勤務時間帯）'!$C$5:$Y$46,23,FALSE))</f>
        <v>-</v>
      </c>
      <c r="AJ33" s="114" t="str">
        <f>IF(AJ31="","",VLOOKUP(AJ31,'【記載例】シフト記号表（勤務時間帯）'!$C$5:$Y$46,23,FALSE))</f>
        <v>-</v>
      </c>
      <c r="AK33" s="114" t="str">
        <f>IF(AK31="","",VLOOKUP(AK31,'【記載例】シフト記号表（勤務時間帯）'!$C$5:$Y$46,23,FALSE))</f>
        <v>-</v>
      </c>
      <c r="AL33" s="114" t="str">
        <f>IF(AL31="","",VLOOKUP(AL31,'【記載例】シフト記号表（勤務時間帯）'!$C$5:$Y$46,23,FALSE))</f>
        <v>-</v>
      </c>
      <c r="AM33" s="114" t="str">
        <f>IF(AM31="","",VLOOKUP(AM31,'【記載例】シフト記号表（勤務時間帯）'!$C$5:$Y$46,23,FALSE))</f>
        <v>-</v>
      </c>
      <c r="AN33" s="115" t="str">
        <f>IF(AN31="","",VLOOKUP(AN31,'【記載例】シフト記号表（勤務時間帯）'!$C$5:$Y$46,23,FALSE))</f>
        <v>-</v>
      </c>
      <c r="AO33" s="113" t="str">
        <f>IF(AO31="","",VLOOKUP(AO31,'【記載例】シフト記号表（勤務時間帯）'!$C$5:$Y$46,23,FALSE))</f>
        <v>-</v>
      </c>
      <c r="AP33" s="114" t="str">
        <f>IF(AP31="","",VLOOKUP(AP31,'【記載例】シフト記号表（勤務時間帯）'!$C$5:$Y$46,23,FALSE))</f>
        <v>-</v>
      </c>
      <c r="AQ33" s="114" t="str">
        <f>IF(AQ31="","",VLOOKUP(AQ31,'【記載例】シフト記号表（勤務時間帯）'!$C$5:$Y$46,23,FALSE))</f>
        <v>-</v>
      </c>
      <c r="AR33" s="114" t="str">
        <f>IF(AR31="","",VLOOKUP(AR31,'【記載例】シフト記号表（勤務時間帯）'!$C$5:$Y$46,23,FALSE))</f>
        <v>-</v>
      </c>
      <c r="AS33" s="114" t="str">
        <f>IF(AS31="","",VLOOKUP(AS31,'【記載例】シフト記号表（勤務時間帯）'!$C$5:$Y$46,23,FALSE))</f>
        <v>-</v>
      </c>
      <c r="AT33" s="114" t="str">
        <f>IF(AT31="","",VLOOKUP(AT31,'【記載例】シフト記号表（勤務時間帯）'!$C$5:$Y$46,23,FALSE))</f>
        <v>-</v>
      </c>
      <c r="AU33" s="115" t="str">
        <f>IF(AU31="","",VLOOKUP(AU31,'【記載例】シフト記号表（勤務時間帯）'!$C$5:$Y$46,23,FALSE))</f>
        <v>-</v>
      </c>
      <c r="AV33" s="113" t="str">
        <f>IF(AV31="","",VLOOKUP(AV31,'【記載例】シフト記号表（勤務時間帯）'!$C$5:$Y$46,23,FALSE))</f>
        <v/>
      </c>
      <c r="AW33" s="114" t="str">
        <f>IF(AW31="","",VLOOKUP(AW31,'【記載例】シフト記号表（勤務時間帯）'!$C$5:$Y$46,23,FALSE))</f>
        <v/>
      </c>
      <c r="AX33" s="116" t="str">
        <f>IF(AX31="","",VLOOKUP(AX31,'【記載例】シフト記号表（勤務時間帯）'!$C$5:$Y$46,23,FALSE))</f>
        <v/>
      </c>
      <c r="AY33" s="256">
        <f>IF($BB$3="計画",SUM(T33:AU33),IF($BB$3="実績",SUM(T33:AX33),""))</f>
        <v>0</v>
      </c>
      <c r="AZ33" s="257"/>
      <c r="BA33" s="258">
        <f>IF($BB$3="計画",AY33/4,IF($BB$3="実績",(AY33/($BB$7/7)),""))</f>
        <v>0</v>
      </c>
      <c r="BB33" s="259"/>
      <c r="BC33" s="276"/>
      <c r="BD33" s="277"/>
      <c r="BE33" s="277"/>
      <c r="BF33" s="277"/>
      <c r="BG33" s="278"/>
    </row>
    <row r="34" spans="2:59" ht="20.25" customHeight="1" x14ac:dyDescent="0.4">
      <c r="B34" s="117"/>
      <c r="C34" s="244"/>
      <c r="D34" s="245"/>
      <c r="E34" s="246"/>
      <c r="F34" s="98"/>
      <c r="G34" s="260" t="s">
        <v>138</v>
      </c>
      <c r="H34" s="247"/>
      <c r="I34" s="245"/>
      <c r="J34" s="245"/>
      <c r="K34" s="246"/>
      <c r="L34" s="263" t="s">
        <v>175</v>
      </c>
      <c r="M34" s="239"/>
      <c r="N34" s="264"/>
      <c r="O34" s="119" t="s">
        <v>18</v>
      </c>
      <c r="P34" s="128"/>
      <c r="Q34" s="128"/>
      <c r="R34" s="129"/>
      <c r="S34" s="134"/>
      <c r="T34" s="123" t="s">
        <v>60</v>
      </c>
      <c r="U34" s="126" t="s">
        <v>44</v>
      </c>
      <c r="V34" s="126" t="s">
        <v>51</v>
      </c>
      <c r="W34" s="126" t="s">
        <v>44</v>
      </c>
      <c r="X34" s="126" t="s">
        <v>59</v>
      </c>
      <c r="Y34" s="126" t="s">
        <v>60</v>
      </c>
      <c r="Z34" s="125" t="s">
        <v>44</v>
      </c>
      <c r="AA34" s="123" t="s">
        <v>53</v>
      </c>
      <c r="AB34" s="126" t="s">
        <v>59</v>
      </c>
      <c r="AC34" s="126" t="s">
        <v>60</v>
      </c>
      <c r="AD34" s="126" t="s">
        <v>44</v>
      </c>
      <c r="AE34" s="126" t="s">
        <v>51</v>
      </c>
      <c r="AF34" s="126" t="s">
        <v>59</v>
      </c>
      <c r="AG34" s="125" t="s">
        <v>60</v>
      </c>
      <c r="AH34" s="123" t="s">
        <v>44</v>
      </c>
      <c r="AI34" s="126" t="s">
        <v>53</v>
      </c>
      <c r="AJ34" s="126" t="s">
        <v>53</v>
      </c>
      <c r="AK34" s="126" t="s">
        <v>44</v>
      </c>
      <c r="AL34" s="126" t="s">
        <v>53</v>
      </c>
      <c r="AM34" s="126" t="s">
        <v>44</v>
      </c>
      <c r="AN34" s="125" t="s">
        <v>59</v>
      </c>
      <c r="AO34" s="123" t="s">
        <v>60</v>
      </c>
      <c r="AP34" s="126" t="s">
        <v>53</v>
      </c>
      <c r="AQ34" s="126" t="s">
        <v>53</v>
      </c>
      <c r="AR34" s="126" t="s">
        <v>44</v>
      </c>
      <c r="AS34" s="126" t="s">
        <v>53</v>
      </c>
      <c r="AT34" s="126" t="s">
        <v>51</v>
      </c>
      <c r="AU34" s="125" t="s">
        <v>44</v>
      </c>
      <c r="AV34" s="123"/>
      <c r="AW34" s="126"/>
      <c r="AX34" s="127"/>
      <c r="AY34" s="270"/>
      <c r="AZ34" s="271"/>
      <c r="BA34" s="272"/>
      <c r="BB34" s="273"/>
      <c r="BC34" s="238"/>
      <c r="BD34" s="239"/>
      <c r="BE34" s="239"/>
      <c r="BF34" s="239"/>
      <c r="BG34" s="240"/>
    </row>
    <row r="35" spans="2:59" ht="20.25" customHeight="1" x14ac:dyDescent="0.4">
      <c r="B35" s="97">
        <f>B32+1</f>
        <v>6</v>
      </c>
      <c r="C35" s="244" t="s">
        <v>104</v>
      </c>
      <c r="D35" s="245"/>
      <c r="E35" s="246"/>
      <c r="F35" s="98"/>
      <c r="G35" s="261"/>
      <c r="H35" s="247" t="s">
        <v>139</v>
      </c>
      <c r="I35" s="245"/>
      <c r="J35" s="245"/>
      <c r="K35" s="246"/>
      <c r="L35" s="265"/>
      <c r="M35" s="242"/>
      <c r="N35" s="266"/>
      <c r="O35" s="99" t="s">
        <v>86</v>
      </c>
      <c r="P35" s="100"/>
      <c r="Q35" s="100"/>
      <c r="R35" s="101"/>
      <c r="S35" s="102"/>
      <c r="T35" s="103">
        <f>IF(T34="","",VLOOKUP(T34,'【記載例】シフト記号表（勤務時間帯）'!$C$5:$W$46,21,FALSE))</f>
        <v>1.9999999999999996</v>
      </c>
      <c r="U35" s="104" t="str">
        <f>IF(U34="","",VLOOKUP(U34,'【記載例】シフト記号表（勤務時間帯）'!$C$5:$W$46,21,FALSE))</f>
        <v>-</v>
      </c>
      <c r="V35" s="104">
        <f>IF(V34="","",VLOOKUP(V34,'【記載例】シフト記号表（勤務時間帯）'!$C$5:$W$46,21,FALSE))</f>
        <v>7.9999999999999982</v>
      </c>
      <c r="W35" s="104" t="str">
        <f>IF(W34="","",VLOOKUP(W34,'【記載例】シフト記号表（勤務時間帯）'!$C$5:$W$46,21,FALSE))</f>
        <v>-</v>
      </c>
      <c r="X35" s="104">
        <f>IF(X34="","",VLOOKUP(X34,'【記載例】シフト記号表（勤務時間帯）'!$C$5:$W$46,21,FALSE))</f>
        <v>3.0000000000000018</v>
      </c>
      <c r="Y35" s="104">
        <f>IF(Y34="","",VLOOKUP(Y34,'【記載例】シフト記号表（勤務時間帯）'!$C$5:$W$46,21,FALSE))</f>
        <v>1.9999999999999996</v>
      </c>
      <c r="Z35" s="105" t="str">
        <f>IF(Z34="","",VLOOKUP(Z34,'【記載例】シフト記号表（勤務時間帯）'!$C$5:$W$46,21,FALSE))</f>
        <v>-</v>
      </c>
      <c r="AA35" s="103">
        <f>IF(AA34="","",VLOOKUP(AA34,'【記載例】シフト記号表（勤務時間帯）'!$C$5:$W$46,21,FALSE))</f>
        <v>8</v>
      </c>
      <c r="AB35" s="104">
        <f>IF(AB34="","",VLOOKUP(AB34,'【記載例】シフト記号表（勤務時間帯）'!$C$5:$W$46,21,FALSE))</f>
        <v>3.0000000000000018</v>
      </c>
      <c r="AC35" s="104">
        <f>IF(AC34="","",VLOOKUP(AC34,'【記載例】シフト記号表（勤務時間帯）'!$C$5:$W$46,21,FALSE))</f>
        <v>1.9999999999999996</v>
      </c>
      <c r="AD35" s="104" t="str">
        <f>IF(AD34="","",VLOOKUP(AD34,'【記載例】シフト記号表（勤務時間帯）'!$C$5:$W$46,21,FALSE))</f>
        <v>-</v>
      </c>
      <c r="AE35" s="104">
        <f>IF(AE34="","",VLOOKUP(AE34,'【記載例】シフト記号表（勤務時間帯）'!$C$5:$W$46,21,FALSE))</f>
        <v>7.9999999999999982</v>
      </c>
      <c r="AF35" s="104">
        <f>IF(AF34="","",VLOOKUP(AF34,'【記載例】シフト記号表（勤務時間帯）'!$C$5:$W$46,21,FALSE))</f>
        <v>3.0000000000000018</v>
      </c>
      <c r="AG35" s="105">
        <f>IF(AG34="","",VLOOKUP(AG34,'【記載例】シフト記号表（勤務時間帯）'!$C$5:$W$46,21,FALSE))</f>
        <v>1.9999999999999996</v>
      </c>
      <c r="AH35" s="103" t="str">
        <f>IF(AH34="","",VLOOKUP(AH34,'【記載例】シフト記号表（勤務時間帯）'!$C$5:$W$46,21,FALSE))</f>
        <v>-</v>
      </c>
      <c r="AI35" s="104">
        <f>IF(AI34="","",VLOOKUP(AI34,'【記載例】シフト記号表（勤務時間帯）'!$C$5:$W$46,21,FALSE))</f>
        <v>8</v>
      </c>
      <c r="AJ35" s="104">
        <f>IF(AJ34="","",VLOOKUP(AJ34,'【記載例】シフト記号表（勤務時間帯）'!$C$5:$W$46,21,FALSE))</f>
        <v>8</v>
      </c>
      <c r="AK35" s="104" t="str">
        <f>IF(AK34="","",VLOOKUP(AK34,'【記載例】シフト記号表（勤務時間帯）'!$C$5:$W$46,21,FALSE))</f>
        <v>-</v>
      </c>
      <c r="AL35" s="104">
        <f>IF(AL34="","",VLOOKUP(AL34,'【記載例】シフト記号表（勤務時間帯）'!$C$5:$W$46,21,FALSE))</f>
        <v>8</v>
      </c>
      <c r="AM35" s="104" t="str">
        <f>IF(AM34="","",VLOOKUP(AM34,'【記載例】シフト記号表（勤務時間帯）'!$C$5:$W$46,21,FALSE))</f>
        <v>-</v>
      </c>
      <c r="AN35" s="105">
        <f>IF(AN34="","",VLOOKUP(AN34,'【記載例】シフト記号表（勤務時間帯）'!$C$5:$W$46,21,FALSE))</f>
        <v>3.0000000000000018</v>
      </c>
      <c r="AO35" s="103">
        <f>IF(AO34="","",VLOOKUP(AO34,'【記載例】シフト記号表（勤務時間帯）'!$C$5:$W$46,21,FALSE))</f>
        <v>1.9999999999999996</v>
      </c>
      <c r="AP35" s="104">
        <f>IF(AP34="","",VLOOKUP(AP34,'【記載例】シフト記号表（勤務時間帯）'!$C$5:$W$46,21,FALSE))</f>
        <v>8</v>
      </c>
      <c r="AQ35" s="104">
        <f>IF(AQ34="","",VLOOKUP(AQ34,'【記載例】シフト記号表（勤務時間帯）'!$C$5:$W$46,21,FALSE))</f>
        <v>8</v>
      </c>
      <c r="AR35" s="104" t="str">
        <f>IF(AR34="","",VLOOKUP(AR34,'【記載例】シフト記号表（勤務時間帯）'!$C$5:$W$46,21,FALSE))</f>
        <v>-</v>
      </c>
      <c r="AS35" s="104">
        <f>IF(AS34="","",VLOOKUP(AS34,'【記載例】シフト記号表（勤務時間帯）'!$C$5:$W$46,21,FALSE))</f>
        <v>8</v>
      </c>
      <c r="AT35" s="104">
        <f>IF(AT34="","",VLOOKUP(AT34,'【記載例】シフト記号表（勤務時間帯）'!$C$5:$W$46,21,FALSE))</f>
        <v>7.9999999999999982</v>
      </c>
      <c r="AU35" s="105" t="str">
        <f>IF(AU34="","",VLOOKUP(AU34,'【記載例】シフト記号表（勤務時間帯）'!$C$5:$W$46,21,FALSE))</f>
        <v>-</v>
      </c>
      <c r="AV35" s="103" t="str">
        <f>IF(AV34="","",VLOOKUP(AV34,'【記載例】シフト記号表（勤務時間帯）'!$C$5:$W$46,21,FALSE))</f>
        <v/>
      </c>
      <c r="AW35" s="104" t="str">
        <f>IF(AW34="","",VLOOKUP(AW34,'【記載例】シフト記号表（勤務時間帯）'!$C$5:$W$46,21,FALSE))</f>
        <v/>
      </c>
      <c r="AX35" s="106" t="str">
        <f>IF(AX34="","",VLOOKUP(AX34,'【記載例】シフト記号表（勤務時間帯）'!$C$5:$W$46,21,FALSE))</f>
        <v/>
      </c>
      <c r="AY35" s="248">
        <f>IF($BB$3="計画",SUM(T35:AU35),IF($BB$3="実績",SUM(T35:AX35),""))</f>
        <v>102</v>
      </c>
      <c r="AZ35" s="249"/>
      <c r="BA35" s="250">
        <f>IF($BB$3="計画",AY35/4,IF($BB$3="実績",(AY35/($BB$7/7)),""))</f>
        <v>25.5</v>
      </c>
      <c r="BB35" s="251"/>
      <c r="BC35" s="241"/>
      <c r="BD35" s="242"/>
      <c r="BE35" s="242"/>
      <c r="BF35" s="242"/>
      <c r="BG35" s="243"/>
    </row>
    <row r="36" spans="2:59" ht="20.25" customHeight="1" x14ac:dyDescent="0.4">
      <c r="B36" s="107"/>
      <c r="C36" s="279"/>
      <c r="D36" s="280"/>
      <c r="E36" s="281"/>
      <c r="F36" s="108" t="str">
        <f>C35</f>
        <v>介護従業者</v>
      </c>
      <c r="G36" s="283"/>
      <c r="H36" s="282"/>
      <c r="I36" s="280"/>
      <c r="J36" s="280"/>
      <c r="K36" s="281"/>
      <c r="L36" s="284"/>
      <c r="M36" s="277"/>
      <c r="N36" s="285"/>
      <c r="O36" s="109" t="s">
        <v>87</v>
      </c>
      <c r="P36" s="131"/>
      <c r="Q36" s="131"/>
      <c r="R36" s="111"/>
      <c r="S36" s="112"/>
      <c r="T36" s="113" t="str">
        <f>IF(T34="","",VLOOKUP(T34,'【記載例】シフト記号表（勤務時間帯）'!$C$5:$Y$46,23,FALSE))</f>
        <v>-</v>
      </c>
      <c r="U36" s="114" t="str">
        <f>IF(U34="","",VLOOKUP(U34,'【記載例】シフト記号表（勤務時間帯）'!$C$5:$Y$46,23,FALSE))</f>
        <v>-</v>
      </c>
      <c r="V36" s="114" t="str">
        <f>IF(V34="","",VLOOKUP(V34,'【記載例】シフト記号表（勤務時間帯）'!$C$5:$Y$46,23,FALSE))</f>
        <v>-</v>
      </c>
      <c r="W36" s="114" t="str">
        <f>IF(W34="","",VLOOKUP(W34,'【記載例】シフト記号表（勤務時間帯）'!$C$5:$Y$46,23,FALSE))</f>
        <v>-</v>
      </c>
      <c r="X36" s="114">
        <f>IF(X34="","",VLOOKUP(X34,'【記載例】シフト記号表（勤務時間帯）'!$C$5:$Y$46,23,FALSE))</f>
        <v>11.000000000000002</v>
      </c>
      <c r="Y36" s="114" t="str">
        <f>IF(Y34="","",VLOOKUP(Y34,'【記載例】シフト記号表（勤務時間帯）'!$C$5:$Y$46,23,FALSE))</f>
        <v>-</v>
      </c>
      <c r="Z36" s="115" t="str">
        <f>IF(Z34="","",VLOOKUP(Z34,'【記載例】シフト記号表（勤務時間帯）'!$C$5:$Y$46,23,FALSE))</f>
        <v>-</v>
      </c>
      <c r="AA36" s="113" t="str">
        <f>IF(AA34="","",VLOOKUP(AA34,'【記載例】シフト記号表（勤務時間帯）'!$C$5:$Y$46,23,FALSE))</f>
        <v>-</v>
      </c>
      <c r="AB36" s="114">
        <f>IF(AB34="","",VLOOKUP(AB34,'【記載例】シフト記号表（勤務時間帯）'!$C$5:$Y$46,23,FALSE))</f>
        <v>11.000000000000002</v>
      </c>
      <c r="AC36" s="114" t="str">
        <f>IF(AC34="","",VLOOKUP(AC34,'【記載例】シフト記号表（勤務時間帯）'!$C$5:$Y$46,23,FALSE))</f>
        <v>-</v>
      </c>
      <c r="AD36" s="114" t="str">
        <f>IF(AD34="","",VLOOKUP(AD34,'【記載例】シフト記号表（勤務時間帯）'!$C$5:$Y$46,23,FALSE))</f>
        <v>-</v>
      </c>
      <c r="AE36" s="114" t="str">
        <f>IF(AE34="","",VLOOKUP(AE34,'【記載例】シフト記号表（勤務時間帯）'!$C$5:$Y$46,23,FALSE))</f>
        <v>-</v>
      </c>
      <c r="AF36" s="114">
        <f>IF(AF34="","",VLOOKUP(AF34,'【記載例】シフト記号表（勤務時間帯）'!$C$5:$Y$46,23,FALSE))</f>
        <v>11.000000000000002</v>
      </c>
      <c r="AG36" s="115" t="str">
        <f>IF(AG34="","",VLOOKUP(AG34,'【記載例】シフト記号表（勤務時間帯）'!$C$5:$Y$46,23,FALSE))</f>
        <v>-</v>
      </c>
      <c r="AH36" s="113" t="str">
        <f>IF(AH34="","",VLOOKUP(AH34,'【記載例】シフト記号表（勤務時間帯）'!$C$5:$Y$46,23,FALSE))</f>
        <v>-</v>
      </c>
      <c r="AI36" s="114" t="str">
        <f>IF(AI34="","",VLOOKUP(AI34,'【記載例】シフト記号表（勤務時間帯）'!$C$5:$Y$46,23,FALSE))</f>
        <v>-</v>
      </c>
      <c r="AJ36" s="114" t="str">
        <f>IF(AJ34="","",VLOOKUP(AJ34,'【記載例】シフト記号表（勤務時間帯）'!$C$5:$Y$46,23,FALSE))</f>
        <v>-</v>
      </c>
      <c r="AK36" s="114" t="str">
        <f>IF(AK34="","",VLOOKUP(AK34,'【記載例】シフト記号表（勤務時間帯）'!$C$5:$Y$46,23,FALSE))</f>
        <v>-</v>
      </c>
      <c r="AL36" s="114" t="str">
        <f>IF(AL34="","",VLOOKUP(AL34,'【記載例】シフト記号表（勤務時間帯）'!$C$5:$Y$46,23,FALSE))</f>
        <v>-</v>
      </c>
      <c r="AM36" s="114" t="str">
        <f>IF(AM34="","",VLOOKUP(AM34,'【記載例】シフト記号表（勤務時間帯）'!$C$5:$Y$46,23,FALSE))</f>
        <v>-</v>
      </c>
      <c r="AN36" s="115">
        <f>IF(AN34="","",VLOOKUP(AN34,'【記載例】シフト記号表（勤務時間帯）'!$C$5:$Y$46,23,FALSE))</f>
        <v>11.000000000000002</v>
      </c>
      <c r="AO36" s="113" t="str">
        <f>IF(AO34="","",VLOOKUP(AO34,'【記載例】シフト記号表（勤務時間帯）'!$C$5:$Y$46,23,FALSE))</f>
        <v>-</v>
      </c>
      <c r="AP36" s="114" t="str">
        <f>IF(AP34="","",VLOOKUP(AP34,'【記載例】シフト記号表（勤務時間帯）'!$C$5:$Y$46,23,FALSE))</f>
        <v>-</v>
      </c>
      <c r="AQ36" s="114" t="str">
        <f>IF(AQ34="","",VLOOKUP(AQ34,'【記載例】シフト記号表（勤務時間帯）'!$C$5:$Y$46,23,FALSE))</f>
        <v>-</v>
      </c>
      <c r="AR36" s="114" t="str">
        <f>IF(AR34="","",VLOOKUP(AR34,'【記載例】シフト記号表（勤務時間帯）'!$C$5:$Y$46,23,FALSE))</f>
        <v>-</v>
      </c>
      <c r="AS36" s="114" t="str">
        <f>IF(AS34="","",VLOOKUP(AS34,'【記載例】シフト記号表（勤務時間帯）'!$C$5:$Y$46,23,FALSE))</f>
        <v>-</v>
      </c>
      <c r="AT36" s="114" t="str">
        <f>IF(AT34="","",VLOOKUP(AT34,'【記載例】シフト記号表（勤務時間帯）'!$C$5:$Y$46,23,FALSE))</f>
        <v>-</v>
      </c>
      <c r="AU36" s="115" t="str">
        <f>IF(AU34="","",VLOOKUP(AU34,'【記載例】シフト記号表（勤務時間帯）'!$C$5:$Y$46,23,FALSE))</f>
        <v>-</v>
      </c>
      <c r="AV36" s="113" t="str">
        <f>IF(AV34="","",VLOOKUP(AV34,'【記載例】シフト記号表（勤務時間帯）'!$C$5:$Y$46,23,FALSE))</f>
        <v/>
      </c>
      <c r="AW36" s="114" t="str">
        <f>IF(AW34="","",VLOOKUP(AW34,'【記載例】シフト記号表（勤務時間帯）'!$C$5:$Y$46,23,FALSE))</f>
        <v/>
      </c>
      <c r="AX36" s="116" t="str">
        <f>IF(AX34="","",VLOOKUP(AX34,'【記載例】シフト記号表（勤務時間帯）'!$C$5:$Y$46,23,FALSE))</f>
        <v/>
      </c>
      <c r="AY36" s="256">
        <f>IF($BB$3="計画",SUM(T36:AU36),IF($BB$3="実績",SUM(T36:AX36),""))</f>
        <v>44.000000000000007</v>
      </c>
      <c r="AZ36" s="257"/>
      <c r="BA36" s="258">
        <f>IF($BB$3="計画",AY36/4,IF($BB$3="実績",(AY36/($BB$7/7)),""))</f>
        <v>11.000000000000002</v>
      </c>
      <c r="BB36" s="259"/>
      <c r="BC36" s="276"/>
      <c r="BD36" s="277"/>
      <c r="BE36" s="277"/>
      <c r="BF36" s="277"/>
      <c r="BG36" s="278"/>
    </row>
    <row r="37" spans="2:59" ht="20.25" customHeight="1" x14ac:dyDescent="0.4">
      <c r="B37" s="117"/>
      <c r="C37" s="244"/>
      <c r="D37" s="245"/>
      <c r="E37" s="246"/>
      <c r="F37" s="98"/>
      <c r="G37" s="260" t="s">
        <v>138</v>
      </c>
      <c r="H37" s="247"/>
      <c r="I37" s="245"/>
      <c r="J37" s="245"/>
      <c r="K37" s="246"/>
      <c r="L37" s="263" t="s">
        <v>176</v>
      </c>
      <c r="M37" s="239"/>
      <c r="N37" s="264"/>
      <c r="O37" s="119" t="s">
        <v>18</v>
      </c>
      <c r="P37" s="120"/>
      <c r="Q37" s="120"/>
      <c r="R37" s="121"/>
      <c r="S37" s="122"/>
      <c r="T37" s="123" t="s">
        <v>44</v>
      </c>
      <c r="U37" s="126" t="s">
        <v>51</v>
      </c>
      <c r="V37" s="126" t="s">
        <v>59</v>
      </c>
      <c r="W37" s="126" t="s">
        <v>60</v>
      </c>
      <c r="X37" s="126" t="s">
        <v>44</v>
      </c>
      <c r="Y37" s="126" t="s">
        <v>51</v>
      </c>
      <c r="Z37" s="125" t="s">
        <v>51</v>
      </c>
      <c r="AA37" s="123" t="s">
        <v>44</v>
      </c>
      <c r="AB37" s="126" t="s">
        <v>51</v>
      </c>
      <c r="AC37" s="126" t="s">
        <v>51</v>
      </c>
      <c r="AD37" s="126" t="s">
        <v>44</v>
      </c>
      <c r="AE37" s="126" t="s">
        <v>59</v>
      </c>
      <c r="AF37" s="126" t="s">
        <v>60</v>
      </c>
      <c r="AG37" s="125" t="s">
        <v>51</v>
      </c>
      <c r="AH37" s="123" t="s">
        <v>44</v>
      </c>
      <c r="AI37" s="126" t="s">
        <v>44</v>
      </c>
      <c r="AJ37" s="126" t="s">
        <v>59</v>
      </c>
      <c r="AK37" s="126" t="s">
        <v>60</v>
      </c>
      <c r="AL37" s="126" t="s">
        <v>44</v>
      </c>
      <c r="AM37" s="126" t="s">
        <v>51</v>
      </c>
      <c r="AN37" s="125" t="s">
        <v>51</v>
      </c>
      <c r="AO37" s="123" t="s">
        <v>53</v>
      </c>
      <c r="AP37" s="126" t="s">
        <v>44</v>
      </c>
      <c r="AQ37" s="126" t="s">
        <v>51</v>
      </c>
      <c r="AR37" s="126" t="s">
        <v>52</v>
      </c>
      <c r="AS37" s="126" t="s">
        <v>59</v>
      </c>
      <c r="AT37" s="126" t="s">
        <v>60</v>
      </c>
      <c r="AU37" s="125" t="s">
        <v>44</v>
      </c>
      <c r="AV37" s="123"/>
      <c r="AW37" s="126"/>
      <c r="AX37" s="127"/>
      <c r="AY37" s="270"/>
      <c r="AZ37" s="271"/>
      <c r="BA37" s="272"/>
      <c r="BB37" s="273"/>
      <c r="BC37" s="238"/>
      <c r="BD37" s="239"/>
      <c r="BE37" s="239"/>
      <c r="BF37" s="239"/>
      <c r="BG37" s="240"/>
    </row>
    <row r="38" spans="2:59" ht="20.25" customHeight="1" x14ac:dyDescent="0.4">
      <c r="B38" s="97">
        <f>B35+1</f>
        <v>7</v>
      </c>
      <c r="C38" s="244" t="s">
        <v>104</v>
      </c>
      <c r="D38" s="245"/>
      <c r="E38" s="246"/>
      <c r="F38" s="98"/>
      <c r="G38" s="261"/>
      <c r="H38" s="247" t="s">
        <v>19</v>
      </c>
      <c r="I38" s="245"/>
      <c r="J38" s="245"/>
      <c r="K38" s="246"/>
      <c r="L38" s="265"/>
      <c r="M38" s="242"/>
      <c r="N38" s="266"/>
      <c r="O38" s="99" t="s">
        <v>86</v>
      </c>
      <c r="P38" s="100"/>
      <c r="Q38" s="100"/>
      <c r="R38" s="101"/>
      <c r="S38" s="102"/>
      <c r="T38" s="103" t="str">
        <f>IF(T37="","",VLOOKUP(T37,'【記載例】シフト記号表（勤務時間帯）'!$C$5:$W$46,21,FALSE))</f>
        <v>-</v>
      </c>
      <c r="U38" s="104">
        <f>IF(U37="","",VLOOKUP(U37,'【記載例】シフト記号表（勤務時間帯）'!$C$5:$W$46,21,FALSE))</f>
        <v>7.9999999999999982</v>
      </c>
      <c r="V38" s="104">
        <f>IF(V37="","",VLOOKUP(V37,'【記載例】シフト記号表（勤務時間帯）'!$C$5:$W$46,21,FALSE))</f>
        <v>3.0000000000000018</v>
      </c>
      <c r="W38" s="104">
        <f>IF(W37="","",VLOOKUP(W37,'【記載例】シフト記号表（勤務時間帯）'!$C$5:$W$46,21,FALSE))</f>
        <v>1.9999999999999996</v>
      </c>
      <c r="X38" s="104" t="str">
        <f>IF(X37="","",VLOOKUP(X37,'【記載例】シフト記号表（勤務時間帯）'!$C$5:$W$46,21,FALSE))</f>
        <v>-</v>
      </c>
      <c r="Y38" s="104">
        <f>IF(Y37="","",VLOOKUP(Y37,'【記載例】シフト記号表（勤務時間帯）'!$C$5:$W$46,21,FALSE))</f>
        <v>7.9999999999999982</v>
      </c>
      <c r="Z38" s="105">
        <f>IF(Z37="","",VLOOKUP(Z37,'【記載例】シフト記号表（勤務時間帯）'!$C$5:$W$46,21,FALSE))</f>
        <v>7.9999999999999982</v>
      </c>
      <c r="AA38" s="103" t="str">
        <f>IF(AA37="","",VLOOKUP(AA37,'【記載例】シフト記号表（勤務時間帯）'!$C$5:$W$46,21,FALSE))</f>
        <v>-</v>
      </c>
      <c r="AB38" s="104">
        <f>IF(AB37="","",VLOOKUP(AB37,'【記載例】シフト記号表（勤務時間帯）'!$C$5:$W$46,21,FALSE))</f>
        <v>7.9999999999999982</v>
      </c>
      <c r="AC38" s="104">
        <f>IF(AC37="","",VLOOKUP(AC37,'【記載例】シフト記号表（勤務時間帯）'!$C$5:$W$46,21,FALSE))</f>
        <v>7.9999999999999982</v>
      </c>
      <c r="AD38" s="104" t="str">
        <f>IF(AD37="","",VLOOKUP(AD37,'【記載例】シフト記号表（勤務時間帯）'!$C$5:$W$46,21,FALSE))</f>
        <v>-</v>
      </c>
      <c r="AE38" s="104">
        <f>IF(AE37="","",VLOOKUP(AE37,'【記載例】シフト記号表（勤務時間帯）'!$C$5:$W$46,21,FALSE))</f>
        <v>3.0000000000000018</v>
      </c>
      <c r="AF38" s="104">
        <f>IF(AF37="","",VLOOKUP(AF37,'【記載例】シフト記号表（勤務時間帯）'!$C$5:$W$46,21,FALSE))</f>
        <v>1.9999999999999996</v>
      </c>
      <c r="AG38" s="105">
        <f>IF(AG37="","",VLOOKUP(AG37,'【記載例】シフト記号表（勤務時間帯）'!$C$5:$W$46,21,FALSE))</f>
        <v>7.9999999999999982</v>
      </c>
      <c r="AH38" s="103" t="str">
        <f>IF(AH37="","",VLOOKUP(AH37,'【記載例】シフト記号表（勤務時間帯）'!$C$5:$W$46,21,FALSE))</f>
        <v>-</v>
      </c>
      <c r="AI38" s="104" t="str">
        <f>IF(AI37="","",VLOOKUP(AI37,'【記載例】シフト記号表（勤務時間帯）'!$C$5:$W$46,21,FALSE))</f>
        <v>-</v>
      </c>
      <c r="AJ38" s="104">
        <f>IF(AJ37="","",VLOOKUP(AJ37,'【記載例】シフト記号表（勤務時間帯）'!$C$5:$W$46,21,FALSE))</f>
        <v>3.0000000000000018</v>
      </c>
      <c r="AK38" s="104">
        <f>IF(AK37="","",VLOOKUP(AK37,'【記載例】シフト記号表（勤務時間帯）'!$C$5:$W$46,21,FALSE))</f>
        <v>1.9999999999999996</v>
      </c>
      <c r="AL38" s="104" t="str">
        <f>IF(AL37="","",VLOOKUP(AL37,'【記載例】シフト記号表（勤務時間帯）'!$C$5:$W$46,21,FALSE))</f>
        <v>-</v>
      </c>
      <c r="AM38" s="104">
        <f>IF(AM37="","",VLOOKUP(AM37,'【記載例】シフト記号表（勤務時間帯）'!$C$5:$W$46,21,FALSE))</f>
        <v>7.9999999999999982</v>
      </c>
      <c r="AN38" s="105">
        <f>IF(AN37="","",VLOOKUP(AN37,'【記載例】シフト記号表（勤務時間帯）'!$C$5:$W$46,21,FALSE))</f>
        <v>7.9999999999999982</v>
      </c>
      <c r="AO38" s="103">
        <f>IF(AO37="","",VLOOKUP(AO37,'【記載例】シフト記号表（勤務時間帯）'!$C$5:$W$46,21,FALSE))</f>
        <v>8</v>
      </c>
      <c r="AP38" s="104" t="str">
        <f>IF(AP37="","",VLOOKUP(AP37,'【記載例】シフト記号表（勤務時間帯）'!$C$5:$W$46,21,FALSE))</f>
        <v>-</v>
      </c>
      <c r="AQ38" s="104">
        <f>IF(AQ37="","",VLOOKUP(AQ37,'【記載例】シフト記号表（勤務時間帯）'!$C$5:$W$46,21,FALSE))</f>
        <v>7.9999999999999982</v>
      </c>
      <c r="AR38" s="104">
        <f>IF(AR37="","",VLOOKUP(AR37,'【記載例】シフト記号表（勤務時間帯）'!$C$5:$W$46,21,FALSE))</f>
        <v>8</v>
      </c>
      <c r="AS38" s="104">
        <f>IF(AS37="","",VLOOKUP(AS37,'【記載例】シフト記号表（勤務時間帯）'!$C$5:$W$46,21,FALSE))</f>
        <v>3.0000000000000018</v>
      </c>
      <c r="AT38" s="104">
        <f>IF(AT37="","",VLOOKUP(AT37,'【記載例】シフト記号表（勤務時間帯）'!$C$5:$W$46,21,FALSE))</f>
        <v>1.9999999999999996</v>
      </c>
      <c r="AU38" s="105" t="str">
        <f>IF(AU37="","",VLOOKUP(AU37,'【記載例】シフト記号表（勤務時間帯）'!$C$5:$W$46,21,FALSE))</f>
        <v>-</v>
      </c>
      <c r="AV38" s="103" t="str">
        <f>IF(AV37="","",VLOOKUP(AV37,'【記載例】シフト記号表（勤務時間帯）'!$C$5:$W$46,21,FALSE))</f>
        <v/>
      </c>
      <c r="AW38" s="104" t="str">
        <f>IF(AW37="","",VLOOKUP(AW37,'【記載例】シフト記号表（勤務時間帯）'!$C$5:$W$46,21,FALSE))</f>
        <v/>
      </c>
      <c r="AX38" s="106" t="str">
        <f>IF(AX37="","",VLOOKUP(AX37,'【記載例】シフト記号表（勤務時間帯）'!$C$5:$W$46,21,FALSE))</f>
        <v/>
      </c>
      <c r="AY38" s="248">
        <f>IF($BB$3="計画",SUM(T38:AU38),IF($BB$3="実績",SUM(T38:AX38),""))</f>
        <v>108</v>
      </c>
      <c r="AZ38" s="249"/>
      <c r="BA38" s="250">
        <f>IF($BB$3="計画",AY38/4,IF($BB$3="実績",(AY38/($BB$7/7)),""))</f>
        <v>27</v>
      </c>
      <c r="BB38" s="251"/>
      <c r="BC38" s="241"/>
      <c r="BD38" s="242"/>
      <c r="BE38" s="242"/>
      <c r="BF38" s="242"/>
      <c r="BG38" s="243"/>
    </row>
    <row r="39" spans="2:59" ht="20.25" customHeight="1" x14ac:dyDescent="0.4">
      <c r="B39" s="107"/>
      <c r="C39" s="279"/>
      <c r="D39" s="280"/>
      <c r="E39" s="281"/>
      <c r="F39" s="108" t="str">
        <f>C38</f>
        <v>介護従業者</v>
      </c>
      <c r="G39" s="283"/>
      <c r="H39" s="282"/>
      <c r="I39" s="280"/>
      <c r="J39" s="280"/>
      <c r="K39" s="281"/>
      <c r="L39" s="284"/>
      <c r="M39" s="277"/>
      <c r="N39" s="285"/>
      <c r="O39" s="109" t="s">
        <v>87</v>
      </c>
      <c r="P39" s="128"/>
      <c r="Q39" s="128"/>
      <c r="R39" s="129"/>
      <c r="S39" s="130"/>
      <c r="T39" s="113" t="str">
        <f>IF(T37="","",VLOOKUP(T37,'【記載例】シフト記号表（勤務時間帯）'!$C$5:$Y$46,23,FALSE))</f>
        <v>-</v>
      </c>
      <c r="U39" s="114" t="str">
        <f>IF(U37="","",VLOOKUP(U37,'【記載例】シフト記号表（勤務時間帯）'!$C$5:$Y$46,23,FALSE))</f>
        <v>-</v>
      </c>
      <c r="V39" s="114">
        <f>IF(V37="","",VLOOKUP(V37,'【記載例】シフト記号表（勤務時間帯）'!$C$5:$Y$46,23,FALSE))</f>
        <v>11.000000000000002</v>
      </c>
      <c r="W39" s="114" t="str">
        <f>IF(W37="","",VLOOKUP(W37,'【記載例】シフト記号表（勤務時間帯）'!$C$5:$Y$46,23,FALSE))</f>
        <v>-</v>
      </c>
      <c r="X39" s="114" t="str">
        <f>IF(X37="","",VLOOKUP(X37,'【記載例】シフト記号表（勤務時間帯）'!$C$5:$Y$46,23,FALSE))</f>
        <v>-</v>
      </c>
      <c r="Y39" s="114" t="str">
        <f>IF(Y37="","",VLOOKUP(Y37,'【記載例】シフト記号表（勤務時間帯）'!$C$5:$Y$46,23,FALSE))</f>
        <v>-</v>
      </c>
      <c r="Z39" s="115" t="str">
        <f>IF(Z37="","",VLOOKUP(Z37,'【記載例】シフト記号表（勤務時間帯）'!$C$5:$Y$46,23,FALSE))</f>
        <v>-</v>
      </c>
      <c r="AA39" s="113" t="str">
        <f>IF(AA37="","",VLOOKUP(AA37,'【記載例】シフト記号表（勤務時間帯）'!$C$5:$Y$46,23,FALSE))</f>
        <v>-</v>
      </c>
      <c r="AB39" s="114" t="str">
        <f>IF(AB37="","",VLOOKUP(AB37,'【記載例】シフト記号表（勤務時間帯）'!$C$5:$Y$46,23,FALSE))</f>
        <v>-</v>
      </c>
      <c r="AC39" s="114" t="str">
        <f>IF(AC37="","",VLOOKUP(AC37,'【記載例】シフト記号表（勤務時間帯）'!$C$5:$Y$46,23,FALSE))</f>
        <v>-</v>
      </c>
      <c r="AD39" s="114" t="str">
        <f>IF(AD37="","",VLOOKUP(AD37,'【記載例】シフト記号表（勤務時間帯）'!$C$5:$Y$46,23,FALSE))</f>
        <v>-</v>
      </c>
      <c r="AE39" s="114">
        <f>IF(AE37="","",VLOOKUP(AE37,'【記載例】シフト記号表（勤務時間帯）'!$C$5:$Y$46,23,FALSE))</f>
        <v>11.000000000000002</v>
      </c>
      <c r="AF39" s="114" t="str">
        <f>IF(AF37="","",VLOOKUP(AF37,'【記載例】シフト記号表（勤務時間帯）'!$C$5:$Y$46,23,FALSE))</f>
        <v>-</v>
      </c>
      <c r="AG39" s="115" t="str">
        <f>IF(AG37="","",VLOOKUP(AG37,'【記載例】シフト記号表（勤務時間帯）'!$C$5:$Y$46,23,FALSE))</f>
        <v>-</v>
      </c>
      <c r="AH39" s="113" t="str">
        <f>IF(AH37="","",VLOOKUP(AH37,'【記載例】シフト記号表（勤務時間帯）'!$C$5:$Y$46,23,FALSE))</f>
        <v>-</v>
      </c>
      <c r="AI39" s="114" t="str">
        <f>IF(AI37="","",VLOOKUP(AI37,'【記載例】シフト記号表（勤務時間帯）'!$C$5:$Y$46,23,FALSE))</f>
        <v>-</v>
      </c>
      <c r="AJ39" s="114">
        <f>IF(AJ37="","",VLOOKUP(AJ37,'【記載例】シフト記号表（勤務時間帯）'!$C$5:$Y$46,23,FALSE))</f>
        <v>11.000000000000002</v>
      </c>
      <c r="AK39" s="114" t="str">
        <f>IF(AK37="","",VLOOKUP(AK37,'【記載例】シフト記号表（勤務時間帯）'!$C$5:$Y$46,23,FALSE))</f>
        <v>-</v>
      </c>
      <c r="AL39" s="114" t="str">
        <f>IF(AL37="","",VLOOKUP(AL37,'【記載例】シフト記号表（勤務時間帯）'!$C$5:$Y$46,23,FALSE))</f>
        <v>-</v>
      </c>
      <c r="AM39" s="114" t="str">
        <f>IF(AM37="","",VLOOKUP(AM37,'【記載例】シフト記号表（勤務時間帯）'!$C$5:$Y$46,23,FALSE))</f>
        <v>-</v>
      </c>
      <c r="AN39" s="115" t="str">
        <f>IF(AN37="","",VLOOKUP(AN37,'【記載例】シフト記号表（勤務時間帯）'!$C$5:$Y$46,23,FALSE))</f>
        <v>-</v>
      </c>
      <c r="AO39" s="113" t="str">
        <f>IF(AO37="","",VLOOKUP(AO37,'【記載例】シフト記号表（勤務時間帯）'!$C$5:$Y$46,23,FALSE))</f>
        <v>-</v>
      </c>
      <c r="AP39" s="114" t="str">
        <f>IF(AP37="","",VLOOKUP(AP37,'【記載例】シフト記号表（勤務時間帯）'!$C$5:$Y$46,23,FALSE))</f>
        <v>-</v>
      </c>
      <c r="AQ39" s="114" t="str">
        <f>IF(AQ37="","",VLOOKUP(AQ37,'【記載例】シフト記号表（勤務時間帯）'!$C$5:$Y$46,23,FALSE))</f>
        <v>-</v>
      </c>
      <c r="AR39" s="114" t="str">
        <f>IF(AR37="","",VLOOKUP(AR37,'【記載例】シフト記号表（勤務時間帯）'!$C$5:$Y$46,23,FALSE))</f>
        <v>-</v>
      </c>
      <c r="AS39" s="114">
        <f>IF(AS37="","",VLOOKUP(AS37,'【記載例】シフト記号表（勤務時間帯）'!$C$5:$Y$46,23,FALSE))</f>
        <v>11.000000000000002</v>
      </c>
      <c r="AT39" s="114" t="str">
        <f>IF(AT37="","",VLOOKUP(AT37,'【記載例】シフト記号表（勤務時間帯）'!$C$5:$Y$46,23,FALSE))</f>
        <v>-</v>
      </c>
      <c r="AU39" s="115" t="str">
        <f>IF(AU37="","",VLOOKUP(AU37,'【記載例】シフト記号表（勤務時間帯）'!$C$5:$Y$46,23,FALSE))</f>
        <v>-</v>
      </c>
      <c r="AV39" s="113" t="str">
        <f>IF(AV37="","",VLOOKUP(AV37,'【記載例】シフト記号表（勤務時間帯）'!$C$5:$Y$46,23,FALSE))</f>
        <v/>
      </c>
      <c r="AW39" s="114" t="str">
        <f>IF(AW37="","",VLOOKUP(AW37,'【記載例】シフト記号表（勤務時間帯）'!$C$5:$Y$46,23,FALSE))</f>
        <v/>
      </c>
      <c r="AX39" s="116" t="str">
        <f>IF(AX37="","",VLOOKUP(AX37,'【記載例】シフト記号表（勤務時間帯）'!$C$5:$Y$46,23,FALSE))</f>
        <v/>
      </c>
      <c r="AY39" s="256">
        <f>IF($BB$3="計画",SUM(T39:AU39),IF($BB$3="実績",SUM(T39:AX39),""))</f>
        <v>44.000000000000007</v>
      </c>
      <c r="AZ39" s="257"/>
      <c r="BA39" s="258">
        <f>IF($BB$3="計画",AY39/4,IF($BB$3="実績",(AY39/($BB$7/7)),""))</f>
        <v>11.000000000000002</v>
      </c>
      <c r="BB39" s="259"/>
      <c r="BC39" s="276"/>
      <c r="BD39" s="277"/>
      <c r="BE39" s="277"/>
      <c r="BF39" s="277"/>
      <c r="BG39" s="278"/>
    </row>
    <row r="40" spans="2:59" ht="20.25" customHeight="1" x14ac:dyDescent="0.4">
      <c r="B40" s="117"/>
      <c r="C40" s="244"/>
      <c r="D40" s="245"/>
      <c r="E40" s="246"/>
      <c r="F40" s="98"/>
      <c r="G40" s="260" t="s">
        <v>138</v>
      </c>
      <c r="H40" s="247"/>
      <c r="I40" s="245"/>
      <c r="J40" s="245"/>
      <c r="K40" s="246"/>
      <c r="L40" s="263" t="s">
        <v>177</v>
      </c>
      <c r="M40" s="239"/>
      <c r="N40" s="264"/>
      <c r="O40" s="119" t="s">
        <v>18</v>
      </c>
      <c r="P40" s="120"/>
      <c r="Q40" s="120"/>
      <c r="R40" s="121"/>
      <c r="S40" s="122"/>
      <c r="T40" s="123" t="s">
        <v>51</v>
      </c>
      <c r="U40" s="126" t="s">
        <v>140</v>
      </c>
      <c r="V40" s="126" t="s">
        <v>52</v>
      </c>
      <c r="W40" s="126" t="s">
        <v>59</v>
      </c>
      <c r="X40" s="126" t="s">
        <v>141</v>
      </c>
      <c r="Y40" s="126" t="s">
        <v>44</v>
      </c>
      <c r="Z40" s="125" t="s">
        <v>53</v>
      </c>
      <c r="AA40" s="123" t="s">
        <v>51</v>
      </c>
      <c r="AB40" s="126" t="s">
        <v>140</v>
      </c>
      <c r="AC40" s="126" t="s">
        <v>140</v>
      </c>
      <c r="AD40" s="126" t="s">
        <v>59</v>
      </c>
      <c r="AE40" s="126" t="s">
        <v>60</v>
      </c>
      <c r="AF40" s="126"/>
      <c r="AG40" s="125" t="s">
        <v>142</v>
      </c>
      <c r="AH40" s="123" t="s">
        <v>59</v>
      </c>
      <c r="AI40" s="126" t="s">
        <v>60</v>
      </c>
      <c r="AJ40" s="126" t="s">
        <v>44</v>
      </c>
      <c r="AK40" s="126" t="s">
        <v>142</v>
      </c>
      <c r="AL40" s="126" t="s">
        <v>51</v>
      </c>
      <c r="AM40" s="126" t="s">
        <v>44</v>
      </c>
      <c r="AN40" s="125" t="s">
        <v>44</v>
      </c>
      <c r="AO40" s="123" t="s">
        <v>59</v>
      </c>
      <c r="AP40" s="126" t="s">
        <v>60</v>
      </c>
      <c r="AQ40" s="126" t="s">
        <v>44</v>
      </c>
      <c r="AR40" s="126" t="s">
        <v>142</v>
      </c>
      <c r="AS40" s="126" t="s">
        <v>44</v>
      </c>
      <c r="AT40" s="126" t="s">
        <v>59</v>
      </c>
      <c r="AU40" s="125" t="s">
        <v>60</v>
      </c>
      <c r="AV40" s="123"/>
      <c r="AW40" s="126"/>
      <c r="AX40" s="127"/>
      <c r="AY40" s="270"/>
      <c r="AZ40" s="271"/>
      <c r="BA40" s="272"/>
      <c r="BB40" s="273"/>
      <c r="BC40" s="238"/>
      <c r="BD40" s="239"/>
      <c r="BE40" s="239"/>
      <c r="BF40" s="239"/>
      <c r="BG40" s="240"/>
    </row>
    <row r="41" spans="2:59" ht="20.25" customHeight="1" x14ac:dyDescent="0.4">
      <c r="B41" s="97">
        <f>B38+1</f>
        <v>8</v>
      </c>
      <c r="C41" s="244" t="s">
        <v>104</v>
      </c>
      <c r="D41" s="245"/>
      <c r="E41" s="246"/>
      <c r="F41" s="98"/>
      <c r="G41" s="261"/>
      <c r="H41" s="247" t="s">
        <v>19</v>
      </c>
      <c r="I41" s="245"/>
      <c r="J41" s="245"/>
      <c r="K41" s="246"/>
      <c r="L41" s="265"/>
      <c r="M41" s="242"/>
      <c r="N41" s="266"/>
      <c r="O41" s="99" t="s">
        <v>86</v>
      </c>
      <c r="P41" s="100"/>
      <c r="Q41" s="100"/>
      <c r="R41" s="101"/>
      <c r="S41" s="102"/>
      <c r="T41" s="103">
        <f>IF(T40="","",VLOOKUP(T40,'【記載例】シフト記号表（勤務時間帯）'!$C$5:$W$46,21,FALSE))</f>
        <v>7.9999999999999982</v>
      </c>
      <c r="U41" s="104">
        <f>IF(U40="","",VLOOKUP(U40,'【記載例】シフト記号表（勤務時間帯）'!$C$5:$W$46,21,FALSE))</f>
        <v>8</v>
      </c>
      <c r="V41" s="104">
        <f>IF(V40="","",VLOOKUP(V40,'【記載例】シフト記号表（勤務時間帯）'!$C$5:$W$46,21,FALSE))</f>
        <v>8</v>
      </c>
      <c r="W41" s="104">
        <f>IF(W40="","",VLOOKUP(W40,'【記載例】シフト記号表（勤務時間帯）'!$C$5:$W$46,21,FALSE))</f>
        <v>3.0000000000000018</v>
      </c>
      <c r="X41" s="104">
        <f>IF(X40="","",VLOOKUP(X40,'【記載例】シフト記号表（勤務時間帯）'!$C$5:$W$46,21,FALSE))</f>
        <v>1.9999999999999996</v>
      </c>
      <c r="Y41" s="104" t="str">
        <f>IF(Y40="","",VLOOKUP(Y40,'【記載例】シフト記号表（勤務時間帯）'!$C$5:$W$46,21,FALSE))</f>
        <v>-</v>
      </c>
      <c r="Z41" s="105">
        <f>IF(Z40="","",VLOOKUP(Z40,'【記載例】シフト記号表（勤務時間帯）'!$C$5:$W$46,21,FALSE))</f>
        <v>8</v>
      </c>
      <c r="AA41" s="103">
        <f>IF(AA40="","",VLOOKUP(AA40,'【記載例】シフト記号表（勤務時間帯）'!$C$5:$W$46,21,FALSE))</f>
        <v>7.9999999999999982</v>
      </c>
      <c r="AB41" s="104">
        <f>IF(AB40="","",VLOOKUP(AB40,'【記載例】シフト記号表（勤務時間帯）'!$C$5:$W$46,21,FALSE))</f>
        <v>8</v>
      </c>
      <c r="AC41" s="104">
        <f>IF(AC40="","",VLOOKUP(AC40,'【記載例】シフト記号表（勤務時間帯）'!$C$5:$W$46,21,FALSE))</f>
        <v>8</v>
      </c>
      <c r="AD41" s="104">
        <f>IF(AD40="","",VLOOKUP(AD40,'【記載例】シフト記号表（勤務時間帯）'!$C$5:$W$46,21,FALSE))</f>
        <v>3.0000000000000018</v>
      </c>
      <c r="AE41" s="104">
        <f>IF(AE40="","",VLOOKUP(AE40,'【記載例】シフト記号表（勤務時間帯）'!$C$5:$W$46,21,FALSE))</f>
        <v>1.9999999999999996</v>
      </c>
      <c r="AF41" s="104" t="str">
        <f>IF(AF40="","",VLOOKUP(AF40,'【記載例】シフト記号表（勤務時間帯）'!$C$5:$W$46,21,FALSE))</f>
        <v/>
      </c>
      <c r="AG41" s="105">
        <f>IF(AG40="","",VLOOKUP(AG40,'【記載例】シフト記号表（勤務時間帯）'!$C$5:$W$46,21,FALSE))</f>
        <v>7.9999999999999982</v>
      </c>
      <c r="AH41" s="103">
        <f>IF(AH40="","",VLOOKUP(AH40,'【記載例】シフト記号表（勤務時間帯）'!$C$5:$W$46,21,FALSE))</f>
        <v>3.0000000000000018</v>
      </c>
      <c r="AI41" s="104">
        <f>IF(AI40="","",VLOOKUP(AI40,'【記載例】シフト記号表（勤務時間帯）'!$C$5:$W$46,21,FALSE))</f>
        <v>1.9999999999999996</v>
      </c>
      <c r="AJ41" s="104" t="str">
        <f>IF(AJ40="","",VLOOKUP(AJ40,'【記載例】シフト記号表（勤務時間帯）'!$C$5:$W$46,21,FALSE))</f>
        <v>-</v>
      </c>
      <c r="AK41" s="104">
        <f>IF(AK40="","",VLOOKUP(AK40,'【記載例】シフト記号表（勤務時間帯）'!$C$5:$W$46,21,FALSE))</f>
        <v>7.9999999999999982</v>
      </c>
      <c r="AL41" s="104">
        <f>IF(AL40="","",VLOOKUP(AL40,'【記載例】シフト記号表（勤務時間帯）'!$C$5:$W$46,21,FALSE))</f>
        <v>7.9999999999999982</v>
      </c>
      <c r="AM41" s="104" t="str">
        <f>IF(AM40="","",VLOOKUP(AM40,'【記載例】シフト記号表（勤務時間帯）'!$C$5:$W$46,21,FALSE))</f>
        <v>-</v>
      </c>
      <c r="AN41" s="105" t="str">
        <f>IF(AN40="","",VLOOKUP(AN40,'【記載例】シフト記号表（勤務時間帯）'!$C$5:$W$46,21,FALSE))</f>
        <v>-</v>
      </c>
      <c r="AO41" s="103">
        <f>IF(AO40="","",VLOOKUP(AO40,'【記載例】シフト記号表（勤務時間帯）'!$C$5:$W$46,21,FALSE))</f>
        <v>3.0000000000000018</v>
      </c>
      <c r="AP41" s="104">
        <f>IF(AP40="","",VLOOKUP(AP40,'【記載例】シフト記号表（勤務時間帯）'!$C$5:$W$46,21,FALSE))</f>
        <v>1.9999999999999996</v>
      </c>
      <c r="AQ41" s="104" t="str">
        <f>IF(AQ40="","",VLOOKUP(AQ40,'【記載例】シフト記号表（勤務時間帯）'!$C$5:$W$46,21,FALSE))</f>
        <v>-</v>
      </c>
      <c r="AR41" s="104">
        <f>IF(AR40="","",VLOOKUP(AR40,'【記載例】シフト記号表（勤務時間帯）'!$C$5:$W$46,21,FALSE))</f>
        <v>7.9999999999999982</v>
      </c>
      <c r="AS41" s="104" t="str">
        <f>IF(AS40="","",VLOOKUP(AS40,'【記載例】シフト記号表（勤務時間帯）'!$C$5:$W$46,21,FALSE))</f>
        <v>-</v>
      </c>
      <c r="AT41" s="104">
        <f>IF(AT40="","",VLOOKUP(AT40,'【記載例】シフト記号表（勤務時間帯）'!$C$5:$W$46,21,FALSE))</f>
        <v>3.0000000000000018</v>
      </c>
      <c r="AU41" s="105">
        <f>IF(AU40="","",VLOOKUP(AU40,'【記載例】シフト記号表（勤務時間帯）'!$C$5:$W$46,21,FALSE))</f>
        <v>1.9999999999999996</v>
      </c>
      <c r="AV41" s="103" t="str">
        <f>IF(AV40="","",VLOOKUP(AV40,'【記載例】シフト記号表（勤務時間帯）'!$C$5:$W$46,21,FALSE))</f>
        <v/>
      </c>
      <c r="AW41" s="104" t="str">
        <f>IF(AW40="","",VLOOKUP(AW40,'【記載例】シフト記号表（勤務時間帯）'!$C$5:$W$46,21,FALSE))</f>
        <v/>
      </c>
      <c r="AX41" s="106" t="str">
        <f>IF(AX40="","",VLOOKUP(AX40,'【記載例】シフト記号表（勤務時間帯）'!$C$5:$W$46,21,FALSE))</f>
        <v/>
      </c>
      <c r="AY41" s="248">
        <f>IF($BB$3="計画",SUM(T41:AU41),IF($BB$3="実績",SUM(T41:AX41),""))</f>
        <v>113</v>
      </c>
      <c r="AZ41" s="249"/>
      <c r="BA41" s="250">
        <f>IF($BB$3="計画",AY41/4,IF($BB$3="実績",(AY41/($BB$7/7)),""))</f>
        <v>28.25</v>
      </c>
      <c r="BB41" s="251"/>
      <c r="BC41" s="241"/>
      <c r="BD41" s="242"/>
      <c r="BE41" s="242"/>
      <c r="BF41" s="242"/>
      <c r="BG41" s="243"/>
    </row>
    <row r="42" spans="2:59" ht="20.25" customHeight="1" x14ac:dyDescent="0.4">
      <c r="B42" s="107"/>
      <c r="C42" s="279"/>
      <c r="D42" s="280"/>
      <c r="E42" s="281"/>
      <c r="F42" s="108" t="str">
        <f>C41</f>
        <v>介護従業者</v>
      </c>
      <c r="G42" s="283"/>
      <c r="H42" s="282"/>
      <c r="I42" s="280"/>
      <c r="J42" s="280"/>
      <c r="K42" s="281"/>
      <c r="L42" s="284"/>
      <c r="M42" s="277"/>
      <c r="N42" s="285"/>
      <c r="O42" s="109" t="s">
        <v>87</v>
      </c>
      <c r="P42" s="131"/>
      <c r="Q42" s="131"/>
      <c r="R42" s="111"/>
      <c r="S42" s="112"/>
      <c r="T42" s="113" t="str">
        <f>IF(T40="","",VLOOKUP(T40,'【記載例】シフト記号表（勤務時間帯）'!$C$5:$Y$46,23,FALSE))</f>
        <v>-</v>
      </c>
      <c r="U42" s="114" t="str">
        <f>IF(U40="","",VLOOKUP(U40,'【記載例】シフト記号表（勤務時間帯）'!$C$5:$Y$46,23,FALSE))</f>
        <v>-</v>
      </c>
      <c r="V42" s="114" t="str">
        <f>IF(V40="","",VLOOKUP(V40,'【記載例】シフト記号表（勤務時間帯）'!$C$5:$Y$46,23,FALSE))</f>
        <v>-</v>
      </c>
      <c r="W42" s="114">
        <f>IF(W40="","",VLOOKUP(W40,'【記載例】シフト記号表（勤務時間帯）'!$C$5:$Y$46,23,FALSE))</f>
        <v>11.000000000000002</v>
      </c>
      <c r="X42" s="114" t="str">
        <f>IF(X40="","",VLOOKUP(X40,'【記載例】シフト記号表（勤務時間帯）'!$C$5:$Y$46,23,FALSE))</f>
        <v>-</v>
      </c>
      <c r="Y42" s="114" t="str">
        <f>IF(Y40="","",VLOOKUP(Y40,'【記載例】シフト記号表（勤務時間帯）'!$C$5:$Y$46,23,FALSE))</f>
        <v>-</v>
      </c>
      <c r="Z42" s="115" t="str">
        <f>IF(Z40="","",VLOOKUP(Z40,'【記載例】シフト記号表（勤務時間帯）'!$C$5:$Y$46,23,FALSE))</f>
        <v>-</v>
      </c>
      <c r="AA42" s="113" t="str">
        <f>IF(AA40="","",VLOOKUP(AA40,'【記載例】シフト記号表（勤務時間帯）'!$C$5:$Y$46,23,FALSE))</f>
        <v>-</v>
      </c>
      <c r="AB42" s="114" t="str">
        <f>IF(AB40="","",VLOOKUP(AB40,'【記載例】シフト記号表（勤務時間帯）'!$C$5:$Y$46,23,FALSE))</f>
        <v>-</v>
      </c>
      <c r="AC42" s="114" t="str">
        <f>IF(AC40="","",VLOOKUP(AC40,'【記載例】シフト記号表（勤務時間帯）'!$C$5:$Y$46,23,FALSE))</f>
        <v>-</v>
      </c>
      <c r="AD42" s="114">
        <f>IF(AD40="","",VLOOKUP(AD40,'【記載例】シフト記号表（勤務時間帯）'!$C$5:$Y$46,23,FALSE))</f>
        <v>11.000000000000002</v>
      </c>
      <c r="AE42" s="114" t="str">
        <f>IF(AE40="","",VLOOKUP(AE40,'【記載例】シフト記号表（勤務時間帯）'!$C$5:$Y$46,23,FALSE))</f>
        <v>-</v>
      </c>
      <c r="AF42" s="114" t="str">
        <f>IF(AF40="","",VLOOKUP(AF40,'【記載例】シフト記号表（勤務時間帯）'!$C$5:$Y$46,23,FALSE))</f>
        <v/>
      </c>
      <c r="AG42" s="115" t="str">
        <f>IF(AG40="","",VLOOKUP(AG40,'【記載例】シフト記号表（勤務時間帯）'!$C$5:$Y$46,23,FALSE))</f>
        <v>-</v>
      </c>
      <c r="AH42" s="113">
        <f>IF(AH40="","",VLOOKUP(AH40,'【記載例】シフト記号表（勤務時間帯）'!$C$5:$Y$46,23,FALSE))</f>
        <v>11.000000000000002</v>
      </c>
      <c r="AI42" s="114" t="str">
        <f>IF(AI40="","",VLOOKUP(AI40,'【記載例】シフト記号表（勤務時間帯）'!$C$5:$Y$46,23,FALSE))</f>
        <v>-</v>
      </c>
      <c r="AJ42" s="114" t="str">
        <f>IF(AJ40="","",VLOOKUP(AJ40,'【記載例】シフト記号表（勤務時間帯）'!$C$5:$Y$46,23,FALSE))</f>
        <v>-</v>
      </c>
      <c r="AK42" s="114" t="str">
        <f>IF(AK40="","",VLOOKUP(AK40,'【記載例】シフト記号表（勤務時間帯）'!$C$5:$Y$46,23,FALSE))</f>
        <v>-</v>
      </c>
      <c r="AL42" s="114" t="str">
        <f>IF(AL40="","",VLOOKUP(AL40,'【記載例】シフト記号表（勤務時間帯）'!$C$5:$Y$46,23,FALSE))</f>
        <v>-</v>
      </c>
      <c r="AM42" s="114" t="str">
        <f>IF(AM40="","",VLOOKUP(AM40,'【記載例】シフト記号表（勤務時間帯）'!$C$5:$Y$46,23,FALSE))</f>
        <v>-</v>
      </c>
      <c r="AN42" s="115" t="str">
        <f>IF(AN40="","",VLOOKUP(AN40,'【記載例】シフト記号表（勤務時間帯）'!$C$5:$Y$46,23,FALSE))</f>
        <v>-</v>
      </c>
      <c r="AO42" s="113">
        <f>IF(AO40="","",VLOOKUP(AO40,'【記載例】シフト記号表（勤務時間帯）'!$C$5:$Y$46,23,FALSE))</f>
        <v>11.000000000000002</v>
      </c>
      <c r="AP42" s="114" t="str">
        <f>IF(AP40="","",VLOOKUP(AP40,'【記載例】シフト記号表（勤務時間帯）'!$C$5:$Y$46,23,FALSE))</f>
        <v>-</v>
      </c>
      <c r="AQ42" s="114" t="str">
        <f>IF(AQ40="","",VLOOKUP(AQ40,'【記載例】シフト記号表（勤務時間帯）'!$C$5:$Y$46,23,FALSE))</f>
        <v>-</v>
      </c>
      <c r="AR42" s="114" t="str">
        <f>IF(AR40="","",VLOOKUP(AR40,'【記載例】シフト記号表（勤務時間帯）'!$C$5:$Y$46,23,FALSE))</f>
        <v>-</v>
      </c>
      <c r="AS42" s="114" t="str">
        <f>IF(AS40="","",VLOOKUP(AS40,'【記載例】シフト記号表（勤務時間帯）'!$C$5:$Y$46,23,FALSE))</f>
        <v>-</v>
      </c>
      <c r="AT42" s="114">
        <f>IF(AT40="","",VLOOKUP(AT40,'【記載例】シフト記号表（勤務時間帯）'!$C$5:$Y$46,23,FALSE))</f>
        <v>11.000000000000002</v>
      </c>
      <c r="AU42" s="115" t="str">
        <f>IF(AU40="","",VLOOKUP(AU40,'【記載例】シフト記号表（勤務時間帯）'!$C$5:$Y$46,23,FALSE))</f>
        <v>-</v>
      </c>
      <c r="AV42" s="113" t="str">
        <f>IF(AV40="","",VLOOKUP(AV40,'【記載例】シフト記号表（勤務時間帯）'!$C$5:$Y$46,23,FALSE))</f>
        <v/>
      </c>
      <c r="AW42" s="114" t="str">
        <f>IF(AW40="","",VLOOKUP(AW40,'【記載例】シフト記号表（勤務時間帯）'!$C$5:$Y$46,23,FALSE))</f>
        <v/>
      </c>
      <c r="AX42" s="116" t="str">
        <f>IF(AX40="","",VLOOKUP(AX40,'【記載例】シフト記号表（勤務時間帯）'!$C$5:$Y$46,23,FALSE))</f>
        <v/>
      </c>
      <c r="AY42" s="256">
        <f>IF($BB$3="計画",SUM(T42:AU42),IF($BB$3="実績",SUM(T42:AX42),""))</f>
        <v>55.000000000000007</v>
      </c>
      <c r="AZ42" s="257"/>
      <c r="BA42" s="258">
        <f>IF($BB$3="計画",AY42/4,IF($BB$3="実績",(AY42/($BB$7/7)),""))</f>
        <v>13.750000000000002</v>
      </c>
      <c r="BB42" s="259"/>
      <c r="BC42" s="276"/>
      <c r="BD42" s="277"/>
      <c r="BE42" s="277"/>
      <c r="BF42" s="277"/>
      <c r="BG42" s="278"/>
    </row>
    <row r="43" spans="2:59" ht="20.25" customHeight="1" x14ac:dyDescent="0.4">
      <c r="B43" s="117"/>
      <c r="C43" s="244"/>
      <c r="D43" s="245"/>
      <c r="E43" s="246"/>
      <c r="F43" s="98"/>
      <c r="G43" s="260" t="s">
        <v>138</v>
      </c>
      <c r="H43" s="247"/>
      <c r="I43" s="245"/>
      <c r="J43" s="245"/>
      <c r="K43" s="246"/>
      <c r="L43" s="263" t="s">
        <v>178</v>
      </c>
      <c r="M43" s="239"/>
      <c r="N43" s="264"/>
      <c r="O43" s="119" t="s">
        <v>18</v>
      </c>
      <c r="P43" s="120"/>
      <c r="Q43" s="120"/>
      <c r="R43" s="121"/>
      <c r="S43" s="122"/>
      <c r="T43" s="123" t="s">
        <v>60</v>
      </c>
      <c r="U43" s="126" t="s">
        <v>44</v>
      </c>
      <c r="V43" s="126" t="s">
        <v>53</v>
      </c>
      <c r="W43" s="126" t="s">
        <v>53</v>
      </c>
      <c r="X43" s="126" t="s">
        <v>44</v>
      </c>
      <c r="Y43" s="126" t="s">
        <v>44</v>
      </c>
      <c r="Z43" s="125" t="s">
        <v>59</v>
      </c>
      <c r="AA43" s="123" t="s">
        <v>60</v>
      </c>
      <c r="AB43" s="126" t="s">
        <v>44</v>
      </c>
      <c r="AC43" s="126" t="s">
        <v>44</v>
      </c>
      <c r="AD43" s="126" t="s">
        <v>51</v>
      </c>
      <c r="AE43" s="126" t="s">
        <v>53</v>
      </c>
      <c r="AF43" s="126" t="s">
        <v>53</v>
      </c>
      <c r="AG43" s="125" t="s">
        <v>59</v>
      </c>
      <c r="AH43" s="123" t="s">
        <v>60</v>
      </c>
      <c r="AI43" s="126" t="s">
        <v>53</v>
      </c>
      <c r="AJ43" s="126" t="s">
        <v>44</v>
      </c>
      <c r="AK43" s="126" t="s">
        <v>52</v>
      </c>
      <c r="AL43" s="126" t="s">
        <v>59</v>
      </c>
      <c r="AM43" s="126" t="s">
        <v>60</v>
      </c>
      <c r="AN43" s="125" t="s">
        <v>44</v>
      </c>
      <c r="AO43" s="123" t="s">
        <v>51</v>
      </c>
      <c r="AP43" s="126" t="s">
        <v>59</v>
      </c>
      <c r="AQ43" s="126" t="s">
        <v>60</v>
      </c>
      <c r="AR43" s="126" t="s">
        <v>44</v>
      </c>
      <c r="AS43" s="126" t="s">
        <v>51</v>
      </c>
      <c r="AT43" s="126" t="s">
        <v>52</v>
      </c>
      <c r="AU43" s="125" t="s">
        <v>59</v>
      </c>
      <c r="AV43" s="123"/>
      <c r="AW43" s="126"/>
      <c r="AX43" s="127"/>
      <c r="AY43" s="270"/>
      <c r="AZ43" s="271"/>
      <c r="BA43" s="272"/>
      <c r="BB43" s="273"/>
      <c r="BC43" s="238"/>
      <c r="BD43" s="239"/>
      <c r="BE43" s="239"/>
      <c r="BF43" s="239"/>
      <c r="BG43" s="240"/>
    </row>
    <row r="44" spans="2:59" ht="20.25" customHeight="1" x14ac:dyDescent="0.4">
      <c r="B44" s="97">
        <f>B41+1</f>
        <v>9</v>
      </c>
      <c r="C44" s="244" t="s">
        <v>104</v>
      </c>
      <c r="D44" s="245"/>
      <c r="E44" s="246"/>
      <c r="F44" s="98"/>
      <c r="G44" s="261"/>
      <c r="H44" s="247" t="s">
        <v>96</v>
      </c>
      <c r="I44" s="245"/>
      <c r="J44" s="245"/>
      <c r="K44" s="246"/>
      <c r="L44" s="265"/>
      <c r="M44" s="242"/>
      <c r="N44" s="266"/>
      <c r="O44" s="99" t="s">
        <v>86</v>
      </c>
      <c r="P44" s="100"/>
      <c r="Q44" s="100"/>
      <c r="R44" s="101"/>
      <c r="S44" s="102"/>
      <c r="T44" s="103">
        <f>IF(T43="","",VLOOKUP(T43,'【記載例】シフト記号表（勤務時間帯）'!$C$5:$W$46,21,FALSE))</f>
        <v>1.9999999999999996</v>
      </c>
      <c r="U44" s="104" t="str">
        <f>IF(U43="","",VLOOKUP(U43,'【記載例】シフト記号表（勤務時間帯）'!$C$5:$W$46,21,FALSE))</f>
        <v>-</v>
      </c>
      <c r="V44" s="104">
        <f>IF(V43="","",VLOOKUP(V43,'【記載例】シフト記号表（勤務時間帯）'!$C$5:$W$46,21,FALSE))</f>
        <v>8</v>
      </c>
      <c r="W44" s="104">
        <f>IF(W43="","",VLOOKUP(W43,'【記載例】シフト記号表（勤務時間帯）'!$C$5:$W$46,21,FALSE))</f>
        <v>8</v>
      </c>
      <c r="X44" s="104" t="str">
        <f>IF(X43="","",VLOOKUP(X43,'【記載例】シフト記号表（勤務時間帯）'!$C$5:$W$46,21,FALSE))</f>
        <v>-</v>
      </c>
      <c r="Y44" s="104" t="str">
        <f>IF(Y43="","",VLOOKUP(Y43,'【記載例】シフト記号表（勤務時間帯）'!$C$5:$W$46,21,FALSE))</f>
        <v>-</v>
      </c>
      <c r="Z44" s="105">
        <f>IF(Z43="","",VLOOKUP(Z43,'【記載例】シフト記号表（勤務時間帯）'!$C$5:$W$46,21,FALSE))</f>
        <v>3.0000000000000018</v>
      </c>
      <c r="AA44" s="103">
        <f>IF(AA43="","",VLOOKUP(AA43,'【記載例】シフト記号表（勤務時間帯）'!$C$5:$W$46,21,FALSE))</f>
        <v>1.9999999999999996</v>
      </c>
      <c r="AB44" s="104" t="str">
        <f>IF(AB43="","",VLOOKUP(AB43,'【記載例】シフト記号表（勤務時間帯）'!$C$5:$W$46,21,FALSE))</f>
        <v>-</v>
      </c>
      <c r="AC44" s="104" t="str">
        <f>IF(AC43="","",VLOOKUP(AC43,'【記載例】シフト記号表（勤務時間帯）'!$C$5:$W$46,21,FALSE))</f>
        <v>-</v>
      </c>
      <c r="AD44" s="104">
        <f>IF(AD43="","",VLOOKUP(AD43,'【記載例】シフト記号表（勤務時間帯）'!$C$5:$W$46,21,FALSE))</f>
        <v>7.9999999999999982</v>
      </c>
      <c r="AE44" s="104">
        <f>IF(AE43="","",VLOOKUP(AE43,'【記載例】シフト記号表（勤務時間帯）'!$C$5:$W$46,21,FALSE))</f>
        <v>8</v>
      </c>
      <c r="AF44" s="104">
        <f>IF(AF43="","",VLOOKUP(AF43,'【記載例】シフト記号表（勤務時間帯）'!$C$5:$W$46,21,FALSE))</f>
        <v>8</v>
      </c>
      <c r="AG44" s="105">
        <f>IF(AG43="","",VLOOKUP(AG43,'【記載例】シフト記号表（勤務時間帯）'!$C$5:$W$46,21,FALSE))</f>
        <v>3.0000000000000018</v>
      </c>
      <c r="AH44" s="103">
        <f>IF(AH43="","",VLOOKUP(AH43,'【記載例】シフト記号表（勤務時間帯）'!$C$5:$W$46,21,FALSE))</f>
        <v>1.9999999999999996</v>
      </c>
      <c r="AI44" s="104">
        <f>IF(AI43="","",VLOOKUP(AI43,'【記載例】シフト記号表（勤務時間帯）'!$C$5:$W$46,21,FALSE))</f>
        <v>8</v>
      </c>
      <c r="AJ44" s="104" t="str">
        <f>IF(AJ43="","",VLOOKUP(AJ43,'【記載例】シフト記号表（勤務時間帯）'!$C$5:$W$46,21,FALSE))</f>
        <v>-</v>
      </c>
      <c r="AK44" s="104">
        <f>IF(AK43="","",VLOOKUP(AK43,'【記載例】シフト記号表（勤務時間帯）'!$C$5:$W$46,21,FALSE))</f>
        <v>8</v>
      </c>
      <c r="AL44" s="104">
        <f>IF(AL43="","",VLOOKUP(AL43,'【記載例】シフト記号表（勤務時間帯）'!$C$5:$W$46,21,FALSE))</f>
        <v>3.0000000000000018</v>
      </c>
      <c r="AM44" s="104">
        <f>IF(AM43="","",VLOOKUP(AM43,'【記載例】シフト記号表（勤務時間帯）'!$C$5:$W$46,21,FALSE))</f>
        <v>1.9999999999999996</v>
      </c>
      <c r="AN44" s="105" t="str">
        <f>IF(AN43="","",VLOOKUP(AN43,'【記載例】シフト記号表（勤務時間帯）'!$C$5:$W$46,21,FALSE))</f>
        <v>-</v>
      </c>
      <c r="AO44" s="103">
        <f>IF(AO43="","",VLOOKUP(AO43,'【記載例】シフト記号表（勤務時間帯）'!$C$5:$W$46,21,FALSE))</f>
        <v>7.9999999999999982</v>
      </c>
      <c r="AP44" s="104">
        <f>IF(AP43="","",VLOOKUP(AP43,'【記載例】シフト記号表（勤務時間帯）'!$C$5:$W$46,21,FALSE))</f>
        <v>3.0000000000000018</v>
      </c>
      <c r="AQ44" s="104">
        <f>IF(AQ43="","",VLOOKUP(AQ43,'【記載例】シフト記号表（勤務時間帯）'!$C$5:$W$46,21,FALSE))</f>
        <v>1.9999999999999996</v>
      </c>
      <c r="AR44" s="104" t="str">
        <f>IF(AR43="","",VLOOKUP(AR43,'【記載例】シフト記号表（勤務時間帯）'!$C$5:$W$46,21,FALSE))</f>
        <v>-</v>
      </c>
      <c r="AS44" s="104">
        <f>IF(AS43="","",VLOOKUP(AS43,'【記載例】シフト記号表（勤務時間帯）'!$C$5:$W$46,21,FALSE))</f>
        <v>7.9999999999999982</v>
      </c>
      <c r="AT44" s="104">
        <f>IF(AT43="","",VLOOKUP(AT43,'【記載例】シフト記号表（勤務時間帯）'!$C$5:$W$46,21,FALSE))</f>
        <v>8</v>
      </c>
      <c r="AU44" s="105">
        <f>IF(AU43="","",VLOOKUP(AU43,'【記載例】シフト記号表（勤務時間帯）'!$C$5:$W$46,21,FALSE))</f>
        <v>3.0000000000000018</v>
      </c>
      <c r="AV44" s="103" t="str">
        <f>IF(AV43="","",VLOOKUP(AV43,'【記載例】シフト記号表（勤務時間帯）'!$C$5:$W$46,21,FALSE))</f>
        <v/>
      </c>
      <c r="AW44" s="104" t="str">
        <f>IF(AW43="","",VLOOKUP(AW43,'【記載例】シフト記号表（勤務時間帯）'!$C$5:$W$46,21,FALSE))</f>
        <v/>
      </c>
      <c r="AX44" s="106" t="str">
        <f>IF(AX43="","",VLOOKUP(AX43,'【記載例】シフト記号表（勤務時間帯）'!$C$5:$W$46,21,FALSE))</f>
        <v/>
      </c>
      <c r="AY44" s="248">
        <f>IF($BB$3="計画",SUM(T44:AU44),IF($BB$3="実績",SUM(T44:AX44),""))</f>
        <v>105</v>
      </c>
      <c r="AZ44" s="249"/>
      <c r="BA44" s="250">
        <f>IF($BB$3="計画",AY44/4,IF($BB$3="実績",(AY44/($BB$7/7)),""))</f>
        <v>26.25</v>
      </c>
      <c r="BB44" s="251"/>
      <c r="BC44" s="241"/>
      <c r="BD44" s="242"/>
      <c r="BE44" s="242"/>
      <c r="BF44" s="242"/>
      <c r="BG44" s="243"/>
    </row>
    <row r="45" spans="2:59" ht="20.25" customHeight="1" x14ac:dyDescent="0.4">
      <c r="B45" s="107"/>
      <c r="C45" s="279"/>
      <c r="D45" s="280"/>
      <c r="E45" s="281"/>
      <c r="F45" s="108" t="str">
        <f>C44</f>
        <v>介護従業者</v>
      </c>
      <c r="G45" s="283"/>
      <c r="H45" s="282"/>
      <c r="I45" s="280"/>
      <c r="J45" s="280"/>
      <c r="K45" s="281"/>
      <c r="L45" s="284"/>
      <c r="M45" s="277"/>
      <c r="N45" s="285"/>
      <c r="O45" s="109" t="s">
        <v>87</v>
      </c>
      <c r="P45" s="110"/>
      <c r="Q45" s="110"/>
      <c r="R45" s="132"/>
      <c r="S45" s="133"/>
      <c r="T45" s="113" t="str">
        <f>IF(T43="","",VLOOKUP(T43,'【記載例】シフト記号表（勤務時間帯）'!$C$5:$Y$46,23,FALSE))</f>
        <v>-</v>
      </c>
      <c r="U45" s="114" t="str">
        <f>IF(U43="","",VLOOKUP(U43,'【記載例】シフト記号表（勤務時間帯）'!$C$5:$Y$46,23,FALSE))</f>
        <v>-</v>
      </c>
      <c r="V45" s="114" t="str">
        <f>IF(V43="","",VLOOKUP(V43,'【記載例】シフト記号表（勤務時間帯）'!$C$5:$Y$46,23,FALSE))</f>
        <v>-</v>
      </c>
      <c r="W45" s="114" t="str">
        <f>IF(W43="","",VLOOKUP(W43,'【記載例】シフト記号表（勤務時間帯）'!$C$5:$Y$46,23,FALSE))</f>
        <v>-</v>
      </c>
      <c r="X45" s="114" t="str">
        <f>IF(X43="","",VLOOKUP(X43,'【記載例】シフト記号表（勤務時間帯）'!$C$5:$Y$46,23,FALSE))</f>
        <v>-</v>
      </c>
      <c r="Y45" s="114" t="str">
        <f>IF(Y43="","",VLOOKUP(Y43,'【記載例】シフト記号表（勤務時間帯）'!$C$5:$Y$46,23,FALSE))</f>
        <v>-</v>
      </c>
      <c r="Z45" s="115">
        <f>IF(Z43="","",VLOOKUP(Z43,'【記載例】シフト記号表（勤務時間帯）'!$C$5:$Y$46,23,FALSE))</f>
        <v>11.000000000000002</v>
      </c>
      <c r="AA45" s="113" t="str">
        <f>IF(AA43="","",VLOOKUP(AA43,'【記載例】シフト記号表（勤務時間帯）'!$C$5:$Y$46,23,FALSE))</f>
        <v>-</v>
      </c>
      <c r="AB45" s="114" t="str">
        <f>IF(AB43="","",VLOOKUP(AB43,'【記載例】シフト記号表（勤務時間帯）'!$C$5:$Y$46,23,FALSE))</f>
        <v>-</v>
      </c>
      <c r="AC45" s="114" t="str">
        <f>IF(AC43="","",VLOOKUP(AC43,'【記載例】シフト記号表（勤務時間帯）'!$C$5:$Y$46,23,FALSE))</f>
        <v>-</v>
      </c>
      <c r="AD45" s="114" t="str">
        <f>IF(AD43="","",VLOOKUP(AD43,'【記載例】シフト記号表（勤務時間帯）'!$C$5:$Y$46,23,FALSE))</f>
        <v>-</v>
      </c>
      <c r="AE45" s="114" t="str">
        <f>IF(AE43="","",VLOOKUP(AE43,'【記載例】シフト記号表（勤務時間帯）'!$C$5:$Y$46,23,FALSE))</f>
        <v>-</v>
      </c>
      <c r="AF45" s="114" t="str">
        <f>IF(AF43="","",VLOOKUP(AF43,'【記載例】シフト記号表（勤務時間帯）'!$C$5:$Y$46,23,FALSE))</f>
        <v>-</v>
      </c>
      <c r="AG45" s="115">
        <f>IF(AG43="","",VLOOKUP(AG43,'【記載例】シフト記号表（勤務時間帯）'!$C$5:$Y$46,23,FALSE))</f>
        <v>11.000000000000002</v>
      </c>
      <c r="AH45" s="113" t="str">
        <f>IF(AH43="","",VLOOKUP(AH43,'【記載例】シフト記号表（勤務時間帯）'!$C$5:$Y$46,23,FALSE))</f>
        <v>-</v>
      </c>
      <c r="AI45" s="114" t="str">
        <f>IF(AI43="","",VLOOKUP(AI43,'【記載例】シフト記号表（勤務時間帯）'!$C$5:$Y$46,23,FALSE))</f>
        <v>-</v>
      </c>
      <c r="AJ45" s="114" t="str">
        <f>IF(AJ43="","",VLOOKUP(AJ43,'【記載例】シフト記号表（勤務時間帯）'!$C$5:$Y$46,23,FALSE))</f>
        <v>-</v>
      </c>
      <c r="AK45" s="114" t="str">
        <f>IF(AK43="","",VLOOKUP(AK43,'【記載例】シフト記号表（勤務時間帯）'!$C$5:$Y$46,23,FALSE))</f>
        <v>-</v>
      </c>
      <c r="AL45" s="114">
        <f>IF(AL43="","",VLOOKUP(AL43,'【記載例】シフト記号表（勤務時間帯）'!$C$5:$Y$46,23,FALSE))</f>
        <v>11.000000000000002</v>
      </c>
      <c r="AM45" s="114" t="str">
        <f>IF(AM43="","",VLOOKUP(AM43,'【記載例】シフト記号表（勤務時間帯）'!$C$5:$Y$46,23,FALSE))</f>
        <v>-</v>
      </c>
      <c r="AN45" s="115" t="str">
        <f>IF(AN43="","",VLOOKUP(AN43,'【記載例】シフト記号表（勤務時間帯）'!$C$5:$Y$46,23,FALSE))</f>
        <v>-</v>
      </c>
      <c r="AO45" s="113" t="str">
        <f>IF(AO43="","",VLOOKUP(AO43,'【記載例】シフト記号表（勤務時間帯）'!$C$5:$Y$46,23,FALSE))</f>
        <v>-</v>
      </c>
      <c r="AP45" s="114">
        <f>IF(AP43="","",VLOOKUP(AP43,'【記載例】シフト記号表（勤務時間帯）'!$C$5:$Y$46,23,FALSE))</f>
        <v>11.000000000000002</v>
      </c>
      <c r="AQ45" s="114" t="str">
        <f>IF(AQ43="","",VLOOKUP(AQ43,'【記載例】シフト記号表（勤務時間帯）'!$C$5:$Y$46,23,FALSE))</f>
        <v>-</v>
      </c>
      <c r="AR45" s="114" t="str">
        <f>IF(AR43="","",VLOOKUP(AR43,'【記載例】シフト記号表（勤務時間帯）'!$C$5:$Y$46,23,FALSE))</f>
        <v>-</v>
      </c>
      <c r="AS45" s="114" t="str">
        <f>IF(AS43="","",VLOOKUP(AS43,'【記載例】シフト記号表（勤務時間帯）'!$C$5:$Y$46,23,FALSE))</f>
        <v>-</v>
      </c>
      <c r="AT45" s="114" t="str">
        <f>IF(AT43="","",VLOOKUP(AT43,'【記載例】シフト記号表（勤務時間帯）'!$C$5:$Y$46,23,FALSE))</f>
        <v>-</v>
      </c>
      <c r="AU45" s="115">
        <f>IF(AU43="","",VLOOKUP(AU43,'【記載例】シフト記号表（勤務時間帯）'!$C$5:$Y$46,23,FALSE))</f>
        <v>11.000000000000002</v>
      </c>
      <c r="AV45" s="113" t="str">
        <f>IF(AV43="","",VLOOKUP(AV43,'【記載例】シフト記号表（勤務時間帯）'!$C$5:$Y$46,23,FALSE))</f>
        <v/>
      </c>
      <c r="AW45" s="114" t="str">
        <f>IF(AW43="","",VLOOKUP(AW43,'【記載例】シフト記号表（勤務時間帯）'!$C$5:$Y$46,23,FALSE))</f>
        <v/>
      </c>
      <c r="AX45" s="116" t="str">
        <f>IF(AX43="","",VLOOKUP(AX43,'【記載例】シフト記号表（勤務時間帯）'!$C$5:$Y$46,23,FALSE))</f>
        <v/>
      </c>
      <c r="AY45" s="256">
        <f>IF($BB$3="計画",SUM(T45:AU45),IF($BB$3="実績",SUM(T45:AX45),""))</f>
        <v>55.000000000000007</v>
      </c>
      <c r="AZ45" s="257"/>
      <c r="BA45" s="258">
        <f>IF($BB$3="計画",AY45/4,IF($BB$3="実績",(AY45/($BB$7/7)),""))</f>
        <v>13.750000000000002</v>
      </c>
      <c r="BB45" s="259"/>
      <c r="BC45" s="276"/>
      <c r="BD45" s="277"/>
      <c r="BE45" s="277"/>
      <c r="BF45" s="277"/>
      <c r="BG45" s="278"/>
    </row>
    <row r="46" spans="2:59" ht="20.25" customHeight="1" x14ac:dyDescent="0.4">
      <c r="B46" s="117"/>
      <c r="C46" s="244"/>
      <c r="D46" s="245"/>
      <c r="E46" s="246"/>
      <c r="F46" s="98"/>
      <c r="G46" s="260" t="s">
        <v>168</v>
      </c>
      <c r="H46" s="247"/>
      <c r="I46" s="245"/>
      <c r="J46" s="245"/>
      <c r="K46" s="246"/>
      <c r="L46" s="263" t="s">
        <v>179</v>
      </c>
      <c r="M46" s="239"/>
      <c r="N46" s="264"/>
      <c r="O46" s="119" t="s">
        <v>18</v>
      </c>
      <c r="P46" s="128"/>
      <c r="Q46" s="128"/>
      <c r="R46" s="129"/>
      <c r="S46" s="134"/>
      <c r="T46" s="123" t="s">
        <v>142</v>
      </c>
      <c r="U46" s="126" t="s">
        <v>44</v>
      </c>
      <c r="V46" s="126" t="s">
        <v>44</v>
      </c>
      <c r="W46" s="126" t="s">
        <v>44</v>
      </c>
      <c r="X46" s="126" t="s">
        <v>142</v>
      </c>
      <c r="Y46" s="126" t="s">
        <v>44</v>
      </c>
      <c r="Z46" s="125" t="s">
        <v>44</v>
      </c>
      <c r="AA46" s="123" t="s">
        <v>142</v>
      </c>
      <c r="AB46" s="126" t="s">
        <v>44</v>
      </c>
      <c r="AC46" s="126" t="s">
        <v>44</v>
      </c>
      <c r="AD46" s="126" t="s">
        <v>142</v>
      </c>
      <c r="AE46" s="126" t="s">
        <v>44</v>
      </c>
      <c r="AF46" s="126" t="s">
        <v>44</v>
      </c>
      <c r="AG46" s="125" t="s">
        <v>44</v>
      </c>
      <c r="AH46" s="123" t="s">
        <v>142</v>
      </c>
      <c r="AI46" s="126" t="s">
        <v>44</v>
      </c>
      <c r="AJ46" s="126" t="s">
        <v>142</v>
      </c>
      <c r="AK46" s="126" t="s">
        <v>142</v>
      </c>
      <c r="AL46" s="126" t="s">
        <v>44</v>
      </c>
      <c r="AM46" s="126" t="s">
        <v>44</v>
      </c>
      <c r="AN46" s="125" t="s">
        <v>44</v>
      </c>
      <c r="AO46" s="123" t="s">
        <v>142</v>
      </c>
      <c r="AP46" s="126" t="s">
        <v>44</v>
      </c>
      <c r="AQ46" s="126" t="s">
        <v>44</v>
      </c>
      <c r="AR46" s="126" t="s">
        <v>44</v>
      </c>
      <c r="AS46" s="126" t="s">
        <v>142</v>
      </c>
      <c r="AT46" s="126" t="s">
        <v>44</v>
      </c>
      <c r="AU46" s="125" t="s">
        <v>44</v>
      </c>
      <c r="AV46" s="123"/>
      <c r="AW46" s="126"/>
      <c r="AX46" s="127"/>
      <c r="AY46" s="270"/>
      <c r="AZ46" s="271"/>
      <c r="BA46" s="272"/>
      <c r="BB46" s="273"/>
      <c r="BC46" s="238"/>
      <c r="BD46" s="239"/>
      <c r="BE46" s="239"/>
      <c r="BF46" s="239"/>
      <c r="BG46" s="240"/>
    </row>
    <row r="47" spans="2:59" ht="20.25" customHeight="1" x14ac:dyDescent="0.4">
      <c r="B47" s="97">
        <f>B44+1</f>
        <v>10</v>
      </c>
      <c r="C47" s="244" t="s">
        <v>104</v>
      </c>
      <c r="D47" s="245"/>
      <c r="E47" s="246"/>
      <c r="F47" s="98"/>
      <c r="G47" s="261"/>
      <c r="H47" s="247" t="s">
        <v>19</v>
      </c>
      <c r="I47" s="245"/>
      <c r="J47" s="245"/>
      <c r="K47" s="246"/>
      <c r="L47" s="265"/>
      <c r="M47" s="242"/>
      <c r="N47" s="266"/>
      <c r="O47" s="99" t="s">
        <v>86</v>
      </c>
      <c r="P47" s="100"/>
      <c r="Q47" s="100"/>
      <c r="R47" s="101"/>
      <c r="S47" s="102"/>
      <c r="T47" s="103">
        <f>IF(T46="","",VLOOKUP(T46,'【記載例】シフト記号表（勤務時間帯）'!$C$5:$W$46,21,FALSE))</f>
        <v>7.9999999999999982</v>
      </c>
      <c r="U47" s="104" t="str">
        <f>IF(U46="","",VLOOKUP(U46,'【記載例】シフト記号表（勤務時間帯）'!$C$5:$W$46,21,FALSE))</f>
        <v>-</v>
      </c>
      <c r="V47" s="104" t="str">
        <f>IF(V46="","",VLOOKUP(V46,'【記載例】シフト記号表（勤務時間帯）'!$C$5:$W$46,21,FALSE))</f>
        <v>-</v>
      </c>
      <c r="W47" s="104" t="str">
        <f>IF(W46="","",VLOOKUP(W46,'【記載例】シフト記号表（勤務時間帯）'!$C$5:$W$46,21,FALSE))</f>
        <v>-</v>
      </c>
      <c r="X47" s="104">
        <f>IF(X46="","",VLOOKUP(X46,'【記載例】シフト記号表（勤務時間帯）'!$C$5:$W$46,21,FALSE))</f>
        <v>7.9999999999999982</v>
      </c>
      <c r="Y47" s="104" t="str">
        <f>IF(Y46="","",VLOOKUP(Y46,'【記載例】シフト記号表（勤務時間帯）'!$C$5:$W$46,21,FALSE))</f>
        <v>-</v>
      </c>
      <c r="Z47" s="105" t="str">
        <f>IF(Z46="","",VLOOKUP(Z46,'【記載例】シフト記号表（勤務時間帯）'!$C$5:$W$46,21,FALSE))</f>
        <v>-</v>
      </c>
      <c r="AA47" s="103">
        <f>IF(AA46="","",VLOOKUP(AA46,'【記載例】シフト記号表（勤務時間帯）'!$C$5:$W$46,21,FALSE))</f>
        <v>7.9999999999999982</v>
      </c>
      <c r="AB47" s="104" t="str">
        <f>IF(AB46="","",VLOOKUP(AB46,'【記載例】シフト記号表（勤務時間帯）'!$C$5:$W$46,21,FALSE))</f>
        <v>-</v>
      </c>
      <c r="AC47" s="104" t="str">
        <f>IF(AC46="","",VLOOKUP(AC46,'【記載例】シフト記号表（勤務時間帯）'!$C$5:$W$46,21,FALSE))</f>
        <v>-</v>
      </c>
      <c r="AD47" s="104">
        <f>IF(AD46="","",VLOOKUP(AD46,'【記載例】シフト記号表（勤務時間帯）'!$C$5:$W$46,21,FALSE))</f>
        <v>7.9999999999999982</v>
      </c>
      <c r="AE47" s="104" t="str">
        <f>IF(AE46="","",VLOOKUP(AE46,'【記載例】シフト記号表（勤務時間帯）'!$C$5:$W$46,21,FALSE))</f>
        <v>-</v>
      </c>
      <c r="AF47" s="104" t="str">
        <f>IF(AF46="","",VLOOKUP(AF46,'【記載例】シフト記号表（勤務時間帯）'!$C$5:$W$46,21,FALSE))</f>
        <v>-</v>
      </c>
      <c r="AG47" s="105" t="str">
        <f>IF(AG46="","",VLOOKUP(AG46,'【記載例】シフト記号表（勤務時間帯）'!$C$5:$W$46,21,FALSE))</f>
        <v>-</v>
      </c>
      <c r="AH47" s="103">
        <f>IF(AH46="","",VLOOKUP(AH46,'【記載例】シフト記号表（勤務時間帯）'!$C$5:$W$46,21,FALSE))</f>
        <v>7.9999999999999982</v>
      </c>
      <c r="AI47" s="104" t="str">
        <f>IF(AI46="","",VLOOKUP(AI46,'【記載例】シフト記号表（勤務時間帯）'!$C$5:$W$46,21,FALSE))</f>
        <v>-</v>
      </c>
      <c r="AJ47" s="104">
        <f>IF(AJ46="","",VLOOKUP(AJ46,'【記載例】シフト記号表（勤務時間帯）'!$C$5:$W$46,21,FALSE))</f>
        <v>7.9999999999999982</v>
      </c>
      <c r="AK47" s="104">
        <f>IF(AK46="","",VLOOKUP(AK46,'【記載例】シフト記号表（勤務時間帯）'!$C$5:$W$46,21,FALSE))</f>
        <v>7.9999999999999982</v>
      </c>
      <c r="AL47" s="104" t="str">
        <f>IF(AL46="","",VLOOKUP(AL46,'【記載例】シフト記号表（勤務時間帯）'!$C$5:$W$46,21,FALSE))</f>
        <v>-</v>
      </c>
      <c r="AM47" s="104" t="str">
        <f>IF(AM46="","",VLOOKUP(AM46,'【記載例】シフト記号表（勤務時間帯）'!$C$5:$W$46,21,FALSE))</f>
        <v>-</v>
      </c>
      <c r="AN47" s="105" t="str">
        <f>IF(AN46="","",VLOOKUP(AN46,'【記載例】シフト記号表（勤務時間帯）'!$C$5:$W$46,21,FALSE))</f>
        <v>-</v>
      </c>
      <c r="AO47" s="103">
        <f>IF(AO46="","",VLOOKUP(AO46,'【記載例】シフト記号表（勤務時間帯）'!$C$5:$W$46,21,FALSE))</f>
        <v>7.9999999999999982</v>
      </c>
      <c r="AP47" s="104" t="str">
        <f>IF(AP46="","",VLOOKUP(AP46,'【記載例】シフト記号表（勤務時間帯）'!$C$5:$W$46,21,FALSE))</f>
        <v>-</v>
      </c>
      <c r="AQ47" s="104" t="str">
        <f>IF(AQ46="","",VLOOKUP(AQ46,'【記載例】シフト記号表（勤務時間帯）'!$C$5:$W$46,21,FALSE))</f>
        <v>-</v>
      </c>
      <c r="AR47" s="104" t="str">
        <f>IF(AR46="","",VLOOKUP(AR46,'【記載例】シフト記号表（勤務時間帯）'!$C$5:$W$46,21,FALSE))</f>
        <v>-</v>
      </c>
      <c r="AS47" s="104">
        <f>IF(AS46="","",VLOOKUP(AS46,'【記載例】シフト記号表（勤務時間帯）'!$C$5:$W$46,21,FALSE))</f>
        <v>7.9999999999999982</v>
      </c>
      <c r="AT47" s="104" t="str">
        <f>IF(AT46="","",VLOOKUP(AT46,'【記載例】シフト記号表（勤務時間帯）'!$C$5:$W$46,21,FALSE))</f>
        <v>-</v>
      </c>
      <c r="AU47" s="105" t="str">
        <f>IF(AU46="","",VLOOKUP(AU46,'【記載例】シフト記号表（勤務時間帯）'!$C$5:$W$46,21,FALSE))</f>
        <v>-</v>
      </c>
      <c r="AV47" s="103" t="str">
        <f>IF(AV46="","",VLOOKUP(AV46,'【記載例】シフト記号表（勤務時間帯）'!$C$5:$W$46,21,FALSE))</f>
        <v/>
      </c>
      <c r="AW47" s="104" t="str">
        <f>IF(AW46="","",VLOOKUP(AW46,'【記載例】シフト記号表（勤務時間帯）'!$C$5:$W$46,21,FALSE))</f>
        <v/>
      </c>
      <c r="AX47" s="106" t="str">
        <f>IF(AX46="","",VLOOKUP(AX46,'【記載例】シフト記号表（勤務時間帯）'!$C$5:$W$46,21,FALSE))</f>
        <v/>
      </c>
      <c r="AY47" s="248">
        <f>IF($BB$3="計画",SUM(T47:AU47),IF($BB$3="実績",SUM(T47:AX47),""))</f>
        <v>71.999999999999986</v>
      </c>
      <c r="AZ47" s="249"/>
      <c r="BA47" s="250">
        <f>IF($BB$3="計画",AY47/4,IF($BB$3="実績",(AY47/($BB$7/7)),""))</f>
        <v>17.999999999999996</v>
      </c>
      <c r="BB47" s="251"/>
      <c r="BC47" s="241"/>
      <c r="BD47" s="242"/>
      <c r="BE47" s="242"/>
      <c r="BF47" s="242"/>
      <c r="BG47" s="243"/>
    </row>
    <row r="48" spans="2:59" ht="20.25" customHeight="1" x14ac:dyDescent="0.4">
      <c r="B48" s="107"/>
      <c r="C48" s="279"/>
      <c r="D48" s="280"/>
      <c r="E48" s="281"/>
      <c r="F48" s="108" t="str">
        <f>C47</f>
        <v>介護従業者</v>
      </c>
      <c r="G48" s="283"/>
      <c r="H48" s="282"/>
      <c r="I48" s="280"/>
      <c r="J48" s="280"/>
      <c r="K48" s="281"/>
      <c r="L48" s="284"/>
      <c r="M48" s="277"/>
      <c r="N48" s="285"/>
      <c r="O48" s="135" t="s">
        <v>87</v>
      </c>
      <c r="P48" s="136"/>
      <c r="Q48" s="136"/>
      <c r="R48" s="137"/>
      <c r="S48" s="138"/>
      <c r="T48" s="113" t="str">
        <f>IF(T46="","",VLOOKUP(T46,'【記載例】シフト記号表（勤務時間帯）'!$C$5:$Y$46,23,FALSE))</f>
        <v>-</v>
      </c>
      <c r="U48" s="114" t="str">
        <f>IF(U46="","",VLOOKUP(U46,'【記載例】シフト記号表（勤務時間帯）'!$C$5:$Y$46,23,FALSE))</f>
        <v>-</v>
      </c>
      <c r="V48" s="114" t="str">
        <f>IF(V46="","",VLOOKUP(V46,'【記載例】シフト記号表（勤務時間帯）'!$C$5:$Y$46,23,FALSE))</f>
        <v>-</v>
      </c>
      <c r="W48" s="114" t="str">
        <f>IF(W46="","",VLOOKUP(W46,'【記載例】シフト記号表（勤務時間帯）'!$C$5:$Y$46,23,FALSE))</f>
        <v>-</v>
      </c>
      <c r="X48" s="114" t="str">
        <f>IF(X46="","",VLOOKUP(X46,'【記載例】シフト記号表（勤務時間帯）'!$C$5:$Y$46,23,FALSE))</f>
        <v>-</v>
      </c>
      <c r="Y48" s="114" t="str">
        <f>IF(Y46="","",VLOOKUP(Y46,'【記載例】シフト記号表（勤務時間帯）'!$C$5:$Y$46,23,FALSE))</f>
        <v>-</v>
      </c>
      <c r="Z48" s="115" t="str">
        <f>IF(Z46="","",VLOOKUP(Z46,'【記載例】シフト記号表（勤務時間帯）'!$C$5:$Y$46,23,FALSE))</f>
        <v>-</v>
      </c>
      <c r="AA48" s="113" t="str">
        <f>IF(AA46="","",VLOOKUP(AA46,'【記載例】シフト記号表（勤務時間帯）'!$C$5:$Y$46,23,FALSE))</f>
        <v>-</v>
      </c>
      <c r="AB48" s="114" t="str">
        <f>IF(AB46="","",VLOOKUP(AB46,'【記載例】シフト記号表（勤務時間帯）'!$C$5:$Y$46,23,FALSE))</f>
        <v>-</v>
      </c>
      <c r="AC48" s="114" t="str">
        <f>IF(AC46="","",VLOOKUP(AC46,'【記載例】シフト記号表（勤務時間帯）'!$C$5:$Y$46,23,FALSE))</f>
        <v>-</v>
      </c>
      <c r="AD48" s="114" t="str">
        <f>IF(AD46="","",VLOOKUP(AD46,'【記載例】シフト記号表（勤務時間帯）'!$C$5:$Y$46,23,FALSE))</f>
        <v>-</v>
      </c>
      <c r="AE48" s="114" t="str">
        <f>IF(AE46="","",VLOOKUP(AE46,'【記載例】シフト記号表（勤務時間帯）'!$C$5:$Y$46,23,FALSE))</f>
        <v>-</v>
      </c>
      <c r="AF48" s="114" t="str">
        <f>IF(AF46="","",VLOOKUP(AF46,'【記載例】シフト記号表（勤務時間帯）'!$C$5:$Y$46,23,FALSE))</f>
        <v>-</v>
      </c>
      <c r="AG48" s="115" t="str">
        <f>IF(AG46="","",VLOOKUP(AG46,'【記載例】シフト記号表（勤務時間帯）'!$C$5:$Y$46,23,FALSE))</f>
        <v>-</v>
      </c>
      <c r="AH48" s="113" t="str">
        <f>IF(AH46="","",VLOOKUP(AH46,'【記載例】シフト記号表（勤務時間帯）'!$C$5:$Y$46,23,FALSE))</f>
        <v>-</v>
      </c>
      <c r="AI48" s="114" t="str">
        <f>IF(AI46="","",VLOOKUP(AI46,'【記載例】シフト記号表（勤務時間帯）'!$C$5:$Y$46,23,FALSE))</f>
        <v>-</v>
      </c>
      <c r="AJ48" s="114" t="str">
        <f>IF(AJ46="","",VLOOKUP(AJ46,'【記載例】シフト記号表（勤務時間帯）'!$C$5:$Y$46,23,FALSE))</f>
        <v>-</v>
      </c>
      <c r="AK48" s="114" t="str">
        <f>IF(AK46="","",VLOOKUP(AK46,'【記載例】シフト記号表（勤務時間帯）'!$C$5:$Y$46,23,FALSE))</f>
        <v>-</v>
      </c>
      <c r="AL48" s="114" t="str">
        <f>IF(AL46="","",VLOOKUP(AL46,'【記載例】シフト記号表（勤務時間帯）'!$C$5:$Y$46,23,FALSE))</f>
        <v>-</v>
      </c>
      <c r="AM48" s="114" t="str">
        <f>IF(AM46="","",VLOOKUP(AM46,'【記載例】シフト記号表（勤務時間帯）'!$C$5:$Y$46,23,FALSE))</f>
        <v>-</v>
      </c>
      <c r="AN48" s="115" t="str">
        <f>IF(AN46="","",VLOOKUP(AN46,'【記載例】シフト記号表（勤務時間帯）'!$C$5:$Y$46,23,FALSE))</f>
        <v>-</v>
      </c>
      <c r="AO48" s="113" t="str">
        <f>IF(AO46="","",VLOOKUP(AO46,'【記載例】シフト記号表（勤務時間帯）'!$C$5:$Y$46,23,FALSE))</f>
        <v>-</v>
      </c>
      <c r="AP48" s="114" t="str">
        <f>IF(AP46="","",VLOOKUP(AP46,'【記載例】シフト記号表（勤務時間帯）'!$C$5:$Y$46,23,FALSE))</f>
        <v>-</v>
      </c>
      <c r="AQ48" s="114" t="str">
        <f>IF(AQ46="","",VLOOKUP(AQ46,'【記載例】シフト記号表（勤務時間帯）'!$C$5:$Y$46,23,FALSE))</f>
        <v>-</v>
      </c>
      <c r="AR48" s="114" t="str">
        <f>IF(AR46="","",VLOOKUP(AR46,'【記載例】シフト記号表（勤務時間帯）'!$C$5:$Y$46,23,FALSE))</f>
        <v>-</v>
      </c>
      <c r="AS48" s="114" t="str">
        <f>IF(AS46="","",VLOOKUP(AS46,'【記載例】シフト記号表（勤務時間帯）'!$C$5:$Y$46,23,FALSE))</f>
        <v>-</v>
      </c>
      <c r="AT48" s="114" t="str">
        <f>IF(AT46="","",VLOOKUP(AT46,'【記載例】シフト記号表（勤務時間帯）'!$C$5:$Y$46,23,FALSE))</f>
        <v>-</v>
      </c>
      <c r="AU48" s="115" t="str">
        <f>IF(AU46="","",VLOOKUP(AU46,'【記載例】シフト記号表（勤務時間帯）'!$C$5:$Y$46,23,FALSE))</f>
        <v>-</v>
      </c>
      <c r="AV48" s="113" t="str">
        <f>IF(AV46="","",VLOOKUP(AV46,'【記載例】シフト記号表（勤務時間帯）'!$C$5:$Y$46,23,FALSE))</f>
        <v/>
      </c>
      <c r="AW48" s="114" t="str">
        <f>IF(AW46="","",VLOOKUP(AW46,'【記載例】シフト記号表（勤務時間帯）'!$C$5:$Y$46,23,FALSE))</f>
        <v/>
      </c>
      <c r="AX48" s="116" t="str">
        <f>IF(AX46="","",VLOOKUP(AX46,'【記載例】シフト記号表（勤務時間帯）'!$C$5:$Y$46,23,FALSE))</f>
        <v/>
      </c>
      <c r="AY48" s="256">
        <f>IF($BB$3="計画",SUM(T48:AU48),IF($BB$3="実績",SUM(T48:AX48),""))</f>
        <v>0</v>
      </c>
      <c r="AZ48" s="257"/>
      <c r="BA48" s="258">
        <f>IF($BB$3="計画",AY48/4,IF($BB$3="実績",(AY48/($BB$7/7)),""))</f>
        <v>0</v>
      </c>
      <c r="BB48" s="259"/>
      <c r="BC48" s="276"/>
      <c r="BD48" s="277"/>
      <c r="BE48" s="277"/>
      <c r="BF48" s="277"/>
      <c r="BG48" s="278"/>
    </row>
    <row r="49" spans="2:59" ht="20.25" customHeight="1" x14ac:dyDescent="0.4">
      <c r="B49" s="117"/>
      <c r="C49" s="244"/>
      <c r="D49" s="245"/>
      <c r="E49" s="246"/>
      <c r="F49" s="98"/>
      <c r="G49" s="260" t="s">
        <v>168</v>
      </c>
      <c r="H49" s="247"/>
      <c r="I49" s="245"/>
      <c r="J49" s="245"/>
      <c r="K49" s="246"/>
      <c r="L49" s="263" t="s">
        <v>180</v>
      </c>
      <c r="M49" s="239"/>
      <c r="N49" s="264"/>
      <c r="O49" s="119" t="s">
        <v>18</v>
      </c>
      <c r="P49" s="128"/>
      <c r="Q49" s="128"/>
      <c r="R49" s="129"/>
      <c r="S49" s="134"/>
      <c r="T49" s="123" t="s">
        <v>143</v>
      </c>
      <c r="U49" s="126" t="s">
        <v>143</v>
      </c>
      <c r="V49" s="126" t="s">
        <v>44</v>
      </c>
      <c r="W49" s="126" t="s">
        <v>44</v>
      </c>
      <c r="X49" s="126" t="s">
        <v>44</v>
      </c>
      <c r="Y49" s="126" t="s">
        <v>143</v>
      </c>
      <c r="Z49" s="125" t="s">
        <v>143</v>
      </c>
      <c r="AA49" s="123" t="s">
        <v>44</v>
      </c>
      <c r="AB49" s="126" t="s">
        <v>44</v>
      </c>
      <c r="AC49" s="126" t="s">
        <v>143</v>
      </c>
      <c r="AD49" s="126" t="s">
        <v>143</v>
      </c>
      <c r="AE49" s="126" t="s">
        <v>44</v>
      </c>
      <c r="AF49" s="126" t="s">
        <v>143</v>
      </c>
      <c r="AG49" s="125" t="s">
        <v>143</v>
      </c>
      <c r="AH49" s="123" t="s">
        <v>143</v>
      </c>
      <c r="AI49" s="126" t="s">
        <v>44</v>
      </c>
      <c r="AJ49" s="126" t="s">
        <v>44</v>
      </c>
      <c r="AK49" s="126" t="s">
        <v>143</v>
      </c>
      <c r="AL49" s="126" t="s">
        <v>44</v>
      </c>
      <c r="AM49" s="126" t="s">
        <v>44</v>
      </c>
      <c r="AN49" s="125" t="s">
        <v>143</v>
      </c>
      <c r="AO49" s="123" t="s">
        <v>143</v>
      </c>
      <c r="AP49" s="126" t="s">
        <v>44</v>
      </c>
      <c r="AQ49" s="126" t="s">
        <v>44</v>
      </c>
      <c r="AR49" s="126" t="s">
        <v>143</v>
      </c>
      <c r="AS49" s="126" t="s">
        <v>44</v>
      </c>
      <c r="AT49" s="126" t="s">
        <v>143</v>
      </c>
      <c r="AU49" s="125" t="s">
        <v>143</v>
      </c>
      <c r="AV49" s="123"/>
      <c r="AW49" s="126"/>
      <c r="AX49" s="127"/>
      <c r="AY49" s="270"/>
      <c r="AZ49" s="271"/>
      <c r="BA49" s="272"/>
      <c r="BB49" s="273"/>
      <c r="BC49" s="238"/>
      <c r="BD49" s="239"/>
      <c r="BE49" s="239"/>
      <c r="BF49" s="239"/>
      <c r="BG49" s="240"/>
    </row>
    <row r="50" spans="2:59" ht="20.25" customHeight="1" x14ac:dyDescent="0.4">
      <c r="B50" s="97">
        <f>B47+1</f>
        <v>11</v>
      </c>
      <c r="C50" s="244" t="s">
        <v>104</v>
      </c>
      <c r="D50" s="245"/>
      <c r="E50" s="246"/>
      <c r="F50" s="98"/>
      <c r="G50" s="261"/>
      <c r="H50" s="247" t="s">
        <v>19</v>
      </c>
      <c r="I50" s="245"/>
      <c r="J50" s="245"/>
      <c r="K50" s="246"/>
      <c r="L50" s="265"/>
      <c r="M50" s="242"/>
      <c r="N50" s="266"/>
      <c r="O50" s="99" t="s">
        <v>86</v>
      </c>
      <c r="P50" s="100"/>
      <c r="Q50" s="100"/>
      <c r="R50" s="101"/>
      <c r="S50" s="102"/>
      <c r="T50" s="103">
        <f>IF(T49="","",VLOOKUP(T49,'【記載例】シフト記号表（勤務時間帯）'!$C$5:$W$46,21,FALSE))</f>
        <v>5.5</v>
      </c>
      <c r="U50" s="104">
        <f>IF(U49="","",VLOOKUP(U49,'【記載例】シフト記号表（勤務時間帯）'!$C$5:$W$46,21,FALSE))</f>
        <v>5.5</v>
      </c>
      <c r="V50" s="104" t="str">
        <f>IF(V49="","",VLOOKUP(V49,'【記載例】シフト記号表（勤務時間帯）'!$C$5:$W$46,21,FALSE))</f>
        <v>-</v>
      </c>
      <c r="W50" s="104" t="str">
        <f>IF(W49="","",VLOOKUP(W49,'【記載例】シフト記号表（勤務時間帯）'!$C$5:$W$46,21,FALSE))</f>
        <v>-</v>
      </c>
      <c r="X50" s="104" t="str">
        <f>IF(X49="","",VLOOKUP(X49,'【記載例】シフト記号表（勤務時間帯）'!$C$5:$W$46,21,FALSE))</f>
        <v>-</v>
      </c>
      <c r="Y50" s="104">
        <f>IF(Y49="","",VLOOKUP(Y49,'【記載例】シフト記号表（勤務時間帯）'!$C$5:$W$46,21,FALSE))</f>
        <v>5.5</v>
      </c>
      <c r="Z50" s="105">
        <f>IF(Z49="","",VLOOKUP(Z49,'【記載例】シフト記号表（勤務時間帯）'!$C$5:$W$46,21,FALSE))</f>
        <v>5.5</v>
      </c>
      <c r="AA50" s="103" t="str">
        <f>IF(AA49="","",VLOOKUP(AA49,'【記載例】シフト記号表（勤務時間帯）'!$C$5:$W$46,21,FALSE))</f>
        <v>-</v>
      </c>
      <c r="AB50" s="104" t="str">
        <f>IF(AB49="","",VLOOKUP(AB49,'【記載例】シフト記号表（勤務時間帯）'!$C$5:$W$46,21,FALSE))</f>
        <v>-</v>
      </c>
      <c r="AC50" s="104">
        <f>IF(AC49="","",VLOOKUP(AC49,'【記載例】シフト記号表（勤務時間帯）'!$C$5:$W$46,21,FALSE))</f>
        <v>5.5</v>
      </c>
      <c r="AD50" s="104">
        <f>IF(AD49="","",VLOOKUP(AD49,'【記載例】シフト記号表（勤務時間帯）'!$C$5:$W$46,21,FALSE))</f>
        <v>5.5</v>
      </c>
      <c r="AE50" s="104" t="str">
        <f>IF(AE49="","",VLOOKUP(AE49,'【記載例】シフト記号表（勤務時間帯）'!$C$5:$W$46,21,FALSE))</f>
        <v>-</v>
      </c>
      <c r="AF50" s="104">
        <f>IF(AF49="","",VLOOKUP(AF49,'【記載例】シフト記号表（勤務時間帯）'!$C$5:$W$46,21,FALSE))</f>
        <v>5.5</v>
      </c>
      <c r="AG50" s="105">
        <f>IF(AG49="","",VLOOKUP(AG49,'【記載例】シフト記号表（勤務時間帯）'!$C$5:$W$46,21,FALSE))</f>
        <v>5.5</v>
      </c>
      <c r="AH50" s="103">
        <f>IF(AH49="","",VLOOKUP(AH49,'【記載例】シフト記号表（勤務時間帯）'!$C$5:$W$46,21,FALSE))</f>
        <v>5.5</v>
      </c>
      <c r="AI50" s="104" t="str">
        <f>IF(AI49="","",VLOOKUP(AI49,'【記載例】シフト記号表（勤務時間帯）'!$C$5:$W$46,21,FALSE))</f>
        <v>-</v>
      </c>
      <c r="AJ50" s="104" t="str">
        <f>IF(AJ49="","",VLOOKUP(AJ49,'【記載例】シフト記号表（勤務時間帯）'!$C$5:$W$46,21,FALSE))</f>
        <v>-</v>
      </c>
      <c r="AK50" s="104">
        <f>IF(AK49="","",VLOOKUP(AK49,'【記載例】シフト記号表（勤務時間帯）'!$C$5:$W$46,21,FALSE))</f>
        <v>5.5</v>
      </c>
      <c r="AL50" s="104" t="str">
        <f>IF(AL49="","",VLOOKUP(AL49,'【記載例】シフト記号表（勤務時間帯）'!$C$5:$W$46,21,FALSE))</f>
        <v>-</v>
      </c>
      <c r="AM50" s="104" t="str">
        <f>IF(AM49="","",VLOOKUP(AM49,'【記載例】シフト記号表（勤務時間帯）'!$C$5:$W$46,21,FALSE))</f>
        <v>-</v>
      </c>
      <c r="AN50" s="105">
        <f>IF(AN49="","",VLOOKUP(AN49,'【記載例】シフト記号表（勤務時間帯）'!$C$5:$W$46,21,FALSE))</f>
        <v>5.5</v>
      </c>
      <c r="AO50" s="103">
        <f>IF(AO49="","",VLOOKUP(AO49,'【記載例】シフト記号表（勤務時間帯）'!$C$5:$W$46,21,FALSE))</f>
        <v>5.5</v>
      </c>
      <c r="AP50" s="104" t="str">
        <f>IF(AP49="","",VLOOKUP(AP49,'【記載例】シフト記号表（勤務時間帯）'!$C$5:$W$46,21,FALSE))</f>
        <v>-</v>
      </c>
      <c r="AQ50" s="104" t="str">
        <f>IF(AQ49="","",VLOOKUP(AQ49,'【記載例】シフト記号表（勤務時間帯）'!$C$5:$W$46,21,FALSE))</f>
        <v>-</v>
      </c>
      <c r="AR50" s="104">
        <f>IF(AR49="","",VLOOKUP(AR49,'【記載例】シフト記号表（勤務時間帯）'!$C$5:$W$46,21,FALSE))</f>
        <v>5.5</v>
      </c>
      <c r="AS50" s="104" t="str">
        <f>IF(AS49="","",VLOOKUP(AS49,'【記載例】シフト記号表（勤務時間帯）'!$C$5:$W$46,21,FALSE))</f>
        <v>-</v>
      </c>
      <c r="AT50" s="104">
        <f>IF(AT49="","",VLOOKUP(AT49,'【記載例】シフト記号表（勤務時間帯）'!$C$5:$W$46,21,FALSE))</f>
        <v>5.5</v>
      </c>
      <c r="AU50" s="105">
        <f>IF(AU49="","",VLOOKUP(AU49,'【記載例】シフト記号表（勤務時間帯）'!$C$5:$W$46,21,FALSE))</f>
        <v>5.5</v>
      </c>
      <c r="AV50" s="103" t="str">
        <f>IF(AV49="","",VLOOKUP(AV49,'【記載例】シフト記号表（勤務時間帯）'!$C$5:$W$46,21,FALSE))</f>
        <v/>
      </c>
      <c r="AW50" s="104" t="str">
        <f>IF(AW49="","",VLOOKUP(AW49,'【記載例】シフト記号表（勤務時間帯）'!$C$5:$W$46,21,FALSE))</f>
        <v/>
      </c>
      <c r="AX50" s="106" t="str">
        <f>IF(AX49="","",VLOOKUP(AX49,'【記載例】シフト記号表（勤務時間帯）'!$C$5:$W$46,21,FALSE))</f>
        <v/>
      </c>
      <c r="AY50" s="248">
        <f>IF($BB$3="計画",SUM(T50:AU50),IF($BB$3="実績",SUM(T50:AX50),""))</f>
        <v>82.5</v>
      </c>
      <c r="AZ50" s="249"/>
      <c r="BA50" s="250">
        <f>IF($BB$3="計画",AY50/4,IF($BB$3="実績",(AY50/($BB$7/7)),""))</f>
        <v>20.625</v>
      </c>
      <c r="BB50" s="251"/>
      <c r="BC50" s="241"/>
      <c r="BD50" s="242"/>
      <c r="BE50" s="242"/>
      <c r="BF50" s="242"/>
      <c r="BG50" s="243"/>
    </row>
    <row r="51" spans="2:59" ht="20.25" customHeight="1" x14ac:dyDescent="0.4">
      <c r="B51" s="107"/>
      <c r="C51" s="279"/>
      <c r="D51" s="280"/>
      <c r="E51" s="281"/>
      <c r="F51" s="108" t="str">
        <f>C50</f>
        <v>介護従業者</v>
      </c>
      <c r="G51" s="283"/>
      <c r="H51" s="282"/>
      <c r="I51" s="280"/>
      <c r="J51" s="280"/>
      <c r="K51" s="281"/>
      <c r="L51" s="284"/>
      <c r="M51" s="277"/>
      <c r="N51" s="285"/>
      <c r="O51" s="135" t="s">
        <v>87</v>
      </c>
      <c r="P51" s="136"/>
      <c r="Q51" s="136"/>
      <c r="R51" s="137"/>
      <c r="S51" s="138"/>
      <c r="T51" s="113" t="str">
        <f>IF(T49="","",VLOOKUP(T49,'【記載例】シフト記号表（勤務時間帯）'!$C$5:$Y$46,23,FALSE))</f>
        <v>-</v>
      </c>
      <c r="U51" s="114" t="str">
        <f>IF(U49="","",VLOOKUP(U49,'【記載例】シフト記号表（勤務時間帯）'!$C$5:$Y$46,23,FALSE))</f>
        <v>-</v>
      </c>
      <c r="V51" s="114" t="str">
        <f>IF(V49="","",VLOOKUP(V49,'【記載例】シフト記号表（勤務時間帯）'!$C$5:$Y$46,23,FALSE))</f>
        <v>-</v>
      </c>
      <c r="W51" s="114" t="str">
        <f>IF(W49="","",VLOOKUP(W49,'【記載例】シフト記号表（勤務時間帯）'!$C$5:$Y$46,23,FALSE))</f>
        <v>-</v>
      </c>
      <c r="X51" s="114" t="str">
        <f>IF(X49="","",VLOOKUP(X49,'【記載例】シフト記号表（勤務時間帯）'!$C$5:$Y$46,23,FALSE))</f>
        <v>-</v>
      </c>
      <c r="Y51" s="114" t="str">
        <f>IF(Y49="","",VLOOKUP(Y49,'【記載例】シフト記号表（勤務時間帯）'!$C$5:$Y$46,23,FALSE))</f>
        <v>-</v>
      </c>
      <c r="Z51" s="115" t="str">
        <f>IF(Z49="","",VLOOKUP(Z49,'【記載例】シフト記号表（勤務時間帯）'!$C$5:$Y$46,23,FALSE))</f>
        <v>-</v>
      </c>
      <c r="AA51" s="113" t="str">
        <f>IF(AA49="","",VLOOKUP(AA49,'【記載例】シフト記号表（勤務時間帯）'!$C$5:$Y$46,23,FALSE))</f>
        <v>-</v>
      </c>
      <c r="AB51" s="114" t="str">
        <f>IF(AB49="","",VLOOKUP(AB49,'【記載例】シフト記号表（勤務時間帯）'!$C$5:$Y$46,23,FALSE))</f>
        <v>-</v>
      </c>
      <c r="AC51" s="114" t="str">
        <f>IF(AC49="","",VLOOKUP(AC49,'【記載例】シフト記号表（勤務時間帯）'!$C$5:$Y$46,23,FALSE))</f>
        <v>-</v>
      </c>
      <c r="AD51" s="114" t="str">
        <f>IF(AD49="","",VLOOKUP(AD49,'【記載例】シフト記号表（勤務時間帯）'!$C$5:$Y$46,23,FALSE))</f>
        <v>-</v>
      </c>
      <c r="AE51" s="114" t="str">
        <f>IF(AE49="","",VLOOKUP(AE49,'【記載例】シフト記号表（勤務時間帯）'!$C$5:$Y$46,23,FALSE))</f>
        <v>-</v>
      </c>
      <c r="AF51" s="114" t="str">
        <f>IF(AF49="","",VLOOKUP(AF49,'【記載例】シフト記号表（勤務時間帯）'!$C$5:$Y$46,23,FALSE))</f>
        <v>-</v>
      </c>
      <c r="AG51" s="115" t="str">
        <f>IF(AG49="","",VLOOKUP(AG49,'【記載例】シフト記号表（勤務時間帯）'!$C$5:$Y$46,23,FALSE))</f>
        <v>-</v>
      </c>
      <c r="AH51" s="113" t="str">
        <f>IF(AH49="","",VLOOKUP(AH49,'【記載例】シフト記号表（勤務時間帯）'!$C$5:$Y$46,23,FALSE))</f>
        <v>-</v>
      </c>
      <c r="AI51" s="114" t="str">
        <f>IF(AI49="","",VLOOKUP(AI49,'【記載例】シフト記号表（勤務時間帯）'!$C$5:$Y$46,23,FALSE))</f>
        <v>-</v>
      </c>
      <c r="AJ51" s="114" t="str">
        <f>IF(AJ49="","",VLOOKUP(AJ49,'【記載例】シフト記号表（勤務時間帯）'!$C$5:$Y$46,23,FALSE))</f>
        <v>-</v>
      </c>
      <c r="AK51" s="114" t="str">
        <f>IF(AK49="","",VLOOKUP(AK49,'【記載例】シフト記号表（勤務時間帯）'!$C$5:$Y$46,23,FALSE))</f>
        <v>-</v>
      </c>
      <c r="AL51" s="114" t="str">
        <f>IF(AL49="","",VLOOKUP(AL49,'【記載例】シフト記号表（勤務時間帯）'!$C$5:$Y$46,23,FALSE))</f>
        <v>-</v>
      </c>
      <c r="AM51" s="114" t="str">
        <f>IF(AM49="","",VLOOKUP(AM49,'【記載例】シフト記号表（勤務時間帯）'!$C$5:$Y$46,23,FALSE))</f>
        <v>-</v>
      </c>
      <c r="AN51" s="115" t="str">
        <f>IF(AN49="","",VLOOKUP(AN49,'【記載例】シフト記号表（勤務時間帯）'!$C$5:$Y$46,23,FALSE))</f>
        <v>-</v>
      </c>
      <c r="AO51" s="113" t="str">
        <f>IF(AO49="","",VLOOKUP(AO49,'【記載例】シフト記号表（勤務時間帯）'!$C$5:$Y$46,23,FALSE))</f>
        <v>-</v>
      </c>
      <c r="AP51" s="114" t="str">
        <f>IF(AP49="","",VLOOKUP(AP49,'【記載例】シフト記号表（勤務時間帯）'!$C$5:$Y$46,23,FALSE))</f>
        <v>-</v>
      </c>
      <c r="AQ51" s="114" t="str">
        <f>IF(AQ49="","",VLOOKUP(AQ49,'【記載例】シフト記号表（勤務時間帯）'!$C$5:$Y$46,23,FALSE))</f>
        <v>-</v>
      </c>
      <c r="AR51" s="114" t="str">
        <f>IF(AR49="","",VLOOKUP(AR49,'【記載例】シフト記号表（勤務時間帯）'!$C$5:$Y$46,23,FALSE))</f>
        <v>-</v>
      </c>
      <c r="AS51" s="114" t="str">
        <f>IF(AS49="","",VLOOKUP(AS49,'【記載例】シフト記号表（勤務時間帯）'!$C$5:$Y$46,23,FALSE))</f>
        <v>-</v>
      </c>
      <c r="AT51" s="114" t="str">
        <f>IF(AT49="","",VLOOKUP(AT49,'【記載例】シフト記号表（勤務時間帯）'!$C$5:$Y$46,23,FALSE))</f>
        <v>-</v>
      </c>
      <c r="AU51" s="115" t="str">
        <f>IF(AU49="","",VLOOKUP(AU49,'【記載例】シフト記号表（勤務時間帯）'!$C$5:$Y$46,23,FALSE))</f>
        <v>-</v>
      </c>
      <c r="AV51" s="113" t="str">
        <f>IF(AV49="","",VLOOKUP(AV49,'【記載例】シフト記号表（勤務時間帯）'!$C$5:$Y$46,23,FALSE))</f>
        <v/>
      </c>
      <c r="AW51" s="114" t="str">
        <f>IF(AW49="","",VLOOKUP(AW49,'【記載例】シフト記号表（勤務時間帯）'!$C$5:$Y$46,23,FALSE))</f>
        <v/>
      </c>
      <c r="AX51" s="116" t="str">
        <f>IF(AX49="","",VLOOKUP(AX49,'【記載例】シフト記号表（勤務時間帯）'!$C$5:$Y$46,23,FALSE))</f>
        <v/>
      </c>
      <c r="AY51" s="256">
        <f>IF($BB$3="計画",SUM(T51:AU51),IF($BB$3="実績",SUM(T51:AX51),""))</f>
        <v>0</v>
      </c>
      <c r="AZ51" s="257"/>
      <c r="BA51" s="258">
        <f>IF($BB$3="計画",AY51/4,IF($BB$3="実績",(AY51/($BB$7/7)),""))</f>
        <v>0</v>
      </c>
      <c r="BB51" s="259"/>
      <c r="BC51" s="276"/>
      <c r="BD51" s="277"/>
      <c r="BE51" s="277"/>
      <c r="BF51" s="277"/>
      <c r="BG51" s="278"/>
    </row>
    <row r="52" spans="2:59" ht="20.25" customHeight="1" x14ac:dyDescent="0.4">
      <c r="B52" s="117"/>
      <c r="C52" s="244"/>
      <c r="D52" s="245"/>
      <c r="E52" s="246"/>
      <c r="F52" s="98"/>
      <c r="G52" s="260" t="s">
        <v>168</v>
      </c>
      <c r="H52" s="247"/>
      <c r="I52" s="245"/>
      <c r="J52" s="245"/>
      <c r="K52" s="246"/>
      <c r="L52" s="263" t="s">
        <v>181</v>
      </c>
      <c r="M52" s="239"/>
      <c r="N52" s="264"/>
      <c r="O52" s="119" t="s">
        <v>18</v>
      </c>
      <c r="P52" s="128"/>
      <c r="Q52" s="128"/>
      <c r="R52" s="129"/>
      <c r="S52" s="134"/>
      <c r="T52" s="123" t="s">
        <v>44</v>
      </c>
      <c r="U52" s="126" t="s">
        <v>142</v>
      </c>
      <c r="V52" s="126" t="s">
        <v>142</v>
      </c>
      <c r="W52" s="126" t="s">
        <v>44</v>
      </c>
      <c r="X52" s="126" t="s">
        <v>44</v>
      </c>
      <c r="Y52" s="126" t="s">
        <v>44</v>
      </c>
      <c r="Z52" s="125" t="s">
        <v>44</v>
      </c>
      <c r="AA52" s="123" t="s">
        <v>44</v>
      </c>
      <c r="AB52" s="126" t="s">
        <v>142</v>
      </c>
      <c r="AC52" s="126" t="s">
        <v>142</v>
      </c>
      <c r="AD52" s="126" t="s">
        <v>44</v>
      </c>
      <c r="AE52" s="126" t="s">
        <v>44</v>
      </c>
      <c r="AF52" s="126" t="s">
        <v>44</v>
      </c>
      <c r="AG52" s="125" t="s">
        <v>44</v>
      </c>
      <c r="AH52" s="123" t="s">
        <v>44</v>
      </c>
      <c r="AI52" s="126" t="s">
        <v>142</v>
      </c>
      <c r="AJ52" s="126" t="s">
        <v>44</v>
      </c>
      <c r="AK52" s="126" t="s">
        <v>44</v>
      </c>
      <c r="AL52" s="126" t="s">
        <v>142</v>
      </c>
      <c r="AM52" s="126" t="s">
        <v>142</v>
      </c>
      <c r="AN52" s="125" t="s">
        <v>44</v>
      </c>
      <c r="AO52" s="123" t="s">
        <v>44</v>
      </c>
      <c r="AP52" s="126" t="s">
        <v>44</v>
      </c>
      <c r="AQ52" s="126" t="s">
        <v>142</v>
      </c>
      <c r="AR52" s="126" t="s">
        <v>44</v>
      </c>
      <c r="AS52" s="126" t="s">
        <v>44</v>
      </c>
      <c r="AT52" s="126" t="s">
        <v>44</v>
      </c>
      <c r="AU52" s="125" t="s">
        <v>142</v>
      </c>
      <c r="AV52" s="123"/>
      <c r="AW52" s="126"/>
      <c r="AX52" s="127"/>
      <c r="AY52" s="270"/>
      <c r="AZ52" s="271"/>
      <c r="BA52" s="272"/>
      <c r="BB52" s="273"/>
      <c r="BC52" s="238"/>
      <c r="BD52" s="239"/>
      <c r="BE52" s="239"/>
      <c r="BF52" s="239"/>
      <c r="BG52" s="240"/>
    </row>
    <row r="53" spans="2:59" ht="20.25" customHeight="1" x14ac:dyDescent="0.4">
      <c r="B53" s="97">
        <f>B50+1</f>
        <v>12</v>
      </c>
      <c r="C53" s="244" t="s">
        <v>104</v>
      </c>
      <c r="D53" s="245"/>
      <c r="E53" s="246"/>
      <c r="F53" s="98"/>
      <c r="G53" s="261"/>
      <c r="H53" s="247" t="s">
        <v>139</v>
      </c>
      <c r="I53" s="245"/>
      <c r="J53" s="245"/>
      <c r="K53" s="246"/>
      <c r="L53" s="265"/>
      <c r="M53" s="242"/>
      <c r="N53" s="266"/>
      <c r="O53" s="99" t="s">
        <v>86</v>
      </c>
      <c r="P53" s="100"/>
      <c r="Q53" s="100"/>
      <c r="R53" s="101"/>
      <c r="S53" s="102"/>
      <c r="T53" s="103" t="str">
        <f>IF(T52="","",VLOOKUP(T52,'【記載例】シフト記号表（勤務時間帯）'!$C$5:$W$46,21,FALSE))</f>
        <v>-</v>
      </c>
      <c r="U53" s="104">
        <f>IF(U52="","",VLOOKUP(U52,'【記載例】シフト記号表（勤務時間帯）'!$C$5:$W$46,21,FALSE))</f>
        <v>7.9999999999999982</v>
      </c>
      <c r="V53" s="104">
        <f>IF(V52="","",VLOOKUP(V52,'【記載例】シフト記号表（勤務時間帯）'!$C$5:$W$46,21,FALSE))</f>
        <v>7.9999999999999982</v>
      </c>
      <c r="W53" s="104" t="str">
        <f>IF(W52="","",VLOOKUP(W52,'【記載例】シフト記号表（勤務時間帯）'!$C$5:$W$46,21,FALSE))</f>
        <v>-</v>
      </c>
      <c r="X53" s="104" t="str">
        <f>IF(X52="","",VLOOKUP(X52,'【記載例】シフト記号表（勤務時間帯）'!$C$5:$W$46,21,FALSE))</f>
        <v>-</v>
      </c>
      <c r="Y53" s="104" t="str">
        <f>IF(Y52="","",VLOOKUP(Y52,'【記載例】シフト記号表（勤務時間帯）'!$C$5:$W$46,21,FALSE))</f>
        <v>-</v>
      </c>
      <c r="Z53" s="105" t="str">
        <f>IF(Z52="","",VLOOKUP(Z52,'【記載例】シフト記号表（勤務時間帯）'!$C$5:$W$46,21,FALSE))</f>
        <v>-</v>
      </c>
      <c r="AA53" s="103" t="str">
        <f>IF(AA52="","",VLOOKUP(AA52,'【記載例】シフト記号表（勤務時間帯）'!$C$5:$W$46,21,FALSE))</f>
        <v>-</v>
      </c>
      <c r="AB53" s="104">
        <f>IF(AB52="","",VLOOKUP(AB52,'【記載例】シフト記号表（勤務時間帯）'!$C$5:$W$46,21,FALSE))</f>
        <v>7.9999999999999982</v>
      </c>
      <c r="AC53" s="104">
        <f>IF(AC52="","",VLOOKUP(AC52,'【記載例】シフト記号表（勤務時間帯）'!$C$5:$W$46,21,FALSE))</f>
        <v>7.9999999999999982</v>
      </c>
      <c r="AD53" s="104" t="str">
        <f>IF(AD52="","",VLOOKUP(AD52,'【記載例】シフト記号表（勤務時間帯）'!$C$5:$W$46,21,FALSE))</f>
        <v>-</v>
      </c>
      <c r="AE53" s="104" t="str">
        <f>IF(AE52="","",VLOOKUP(AE52,'【記載例】シフト記号表（勤務時間帯）'!$C$5:$W$46,21,FALSE))</f>
        <v>-</v>
      </c>
      <c r="AF53" s="104" t="str">
        <f>IF(AF52="","",VLOOKUP(AF52,'【記載例】シフト記号表（勤務時間帯）'!$C$5:$W$46,21,FALSE))</f>
        <v>-</v>
      </c>
      <c r="AG53" s="105" t="str">
        <f>IF(AG52="","",VLOOKUP(AG52,'【記載例】シフト記号表（勤務時間帯）'!$C$5:$W$46,21,FALSE))</f>
        <v>-</v>
      </c>
      <c r="AH53" s="103" t="str">
        <f>IF(AH52="","",VLOOKUP(AH52,'【記載例】シフト記号表（勤務時間帯）'!$C$5:$W$46,21,FALSE))</f>
        <v>-</v>
      </c>
      <c r="AI53" s="104">
        <f>IF(AI52="","",VLOOKUP(AI52,'【記載例】シフト記号表（勤務時間帯）'!$C$5:$W$46,21,FALSE))</f>
        <v>7.9999999999999982</v>
      </c>
      <c r="AJ53" s="104" t="str">
        <f>IF(AJ52="","",VLOOKUP(AJ52,'【記載例】シフト記号表（勤務時間帯）'!$C$5:$W$46,21,FALSE))</f>
        <v>-</v>
      </c>
      <c r="AK53" s="104" t="str">
        <f>IF(AK52="","",VLOOKUP(AK52,'【記載例】シフト記号表（勤務時間帯）'!$C$5:$W$46,21,FALSE))</f>
        <v>-</v>
      </c>
      <c r="AL53" s="104">
        <f>IF(AL52="","",VLOOKUP(AL52,'【記載例】シフト記号表（勤務時間帯）'!$C$5:$W$46,21,FALSE))</f>
        <v>7.9999999999999982</v>
      </c>
      <c r="AM53" s="104">
        <f>IF(AM52="","",VLOOKUP(AM52,'【記載例】シフト記号表（勤務時間帯）'!$C$5:$W$46,21,FALSE))</f>
        <v>7.9999999999999982</v>
      </c>
      <c r="AN53" s="105" t="str">
        <f>IF(AN52="","",VLOOKUP(AN52,'【記載例】シフト記号表（勤務時間帯）'!$C$5:$W$46,21,FALSE))</f>
        <v>-</v>
      </c>
      <c r="AO53" s="103" t="str">
        <f>IF(AO52="","",VLOOKUP(AO52,'【記載例】シフト記号表（勤務時間帯）'!$C$5:$W$46,21,FALSE))</f>
        <v>-</v>
      </c>
      <c r="AP53" s="104" t="str">
        <f>IF(AP52="","",VLOOKUP(AP52,'【記載例】シフト記号表（勤務時間帯）'!$C$5:$W$46,21,FALSE))</f>
        <v>-</v>
      </c>
      <c r="AQ53" s="104">
        <f>IF(AQ52="","",VLOOKUP(AQ52,'【記載例】シフト記号表（勤務時間帯）'!$C$5:$W$46,21,FALSE))</f>
        <v>7.9999999999999982</v>
      </c>
      <c r="AR53" s="104" t="str">
        <f>IF(AR52="","",VLOOKUP(AR52,'【記載例】シフト記号表（勤務時間帯）'!$C$5:$W$46,21,FALSE))</f>
        <v>-</v>
      </c>
      <c r="AS53" s="104" t="str">
        <f>IF(AS52="","",VLOOKUP(AS52,'【記載例】シフト記号表（勤務時間帯）'!$C$5:$W$46,21,FALSE))</f>
        <v>-</v>
      </c>
      <c r="AT53" s="104" t="str">
        <f>IF(AT52="","",VLOOKUP(AT52,'【記載例】シフト記号表（勤務時間帯）'!$C$5:$W$46,21,FALSE))</f>
        <v>-</v>
      </c>
      <c r="AU53" s="105">
        <f>IF(AU52="","",VLOOKUP(AU52,'【記載例】シフト記号表（勤務時間帯）'!$C$5:$W$46,21,FALSE))</f>
        <v>7.9999999999999982</v>
      </c>
      <c r="AV53" s="103" t="str">
        <f>IF(AV52="","",VLOOKUP(AV52,'【記載例】シフト記号表（勤務時間帯）'!$C$5:$W$46,21,FALSE))</f>
        <v/>
      </c>
      <c r="AW53" s="104" t="str">
        <f>IF(AW52="","",VLOOKUP(AW52,'【記載例】シフト記号表（勤務時間帯）'!$C$5:$W$46,21,FALSE))</f>
        <v/>
      </c>
      <c r="AX53" s="106" t="str">
        <f>IF(AX52="","",VLOOKUP(AX52,'【記載例】シフト記号表（勤務時間帯）'!$C$5:$W$46,21,FALSE))</f>
        <v/>
      </c>
      <c r="AY53" s="248">
        <f>IF($BB$3="計画",SUM(T53:AU53),IF($BB$3="実績",SUM(T53:AX53),""))</f>
        <v>71.999999999999986</v>
      </c>
      <c r="AZ53" s="249"/>
      <c r="BA53" s="250">
        <f>IF($BB$3="計画",AY53/4,IF($BB$3="実績",(AY53/($BB$7/7)),""))</f>
        <v>17.999999999999996</v>
      </c>
      <c r="BB53" s="251"/>
      <c r="BC53" s="241"/>
      <c r="BD53" s="242"/>
      <c r="BE53" s="242"/>
      <c r="BF53" s="242"/>
      <c r="BG53" s="243"/>
    </row>
    <row r="54" spans="2:59" ht="20.25" customHeight="1" x14ac:dyDescent="0.4">
      <c r="B54" s="107"/>
      <c r="C54" s="279"/>
      <c r="D54" s="280"/>
      <c r="E54" s="281"/>
      <c r="F54" s="108" t="str">
        <f>C53</f>
        <v>介護従業者</v>
      </c>
      <c r="G54" s="283"/>
      <c r="H54" s="282"/>
      <c r="I54" s="280"/>
      <c r="J54" s="280"/>
      <c r="K54" s="281"/>
      <c r="L54" s="284"/>
      <c r="M54" s="277"/>
      <c r="N54" s="285"/>
      <c r="O54" s="135" t="s">
        <v>87</v>
      </c>
      <c r="P54" s="136"/>
      <c r="Q54" s="136"/>
      <c r="R54" s="137"/>
      <c r="S54" s="138"/>
      <c r="T54" s="113" t="str">
        <f>IF(T52="","",VLOOKUP(T52,'【記載例】シフト記号表（勤務時間帯）'!$C$5:$Y$46,23,FALSE))</f>
        <v>-</v>
      </c>
      <c r="U54" s="114" t="str">
        <f>IF(U52="","",VLOOKUP(U52,'【記載例】シフト記号表（勤務時間帯）'!$C$5:$Y$46,23,FALSE))</f>
        <v>-</v>
      </c>
      <c r="V54" s="114" t="str">
        <f>IF(V52="","",VLOOKUP(V52,'【記載例】シフト記号表（勤務時間帯）'!$C$5:$Y$46,23,FALSE))</f>
        <v>-</v>
      </c>
      <c r="W54" s="114" t="str">
        <f>IF(W52="","",VLOOKUP(W52,'【記載例】シフト記号表（勤務時間帯）'!$C$5:$Y$46,23,FALSE))</f>
        <v>-</v>
      </c>
      <c r="X54" s="114" t="str">
        <f>IF(X52="","",VLOOKUP(X52,'【記載例】シフト記号表（勤務時間帯）'!$C$5:$Y$46,23,FALSE))</f>
        <v>-</v>
      </c>
      <c r="Y54" s="114" t="str">
        <f>IF(Y52="","",VLOOKUP(Y52,'【記載例】シフト記号表（勤務時間帯）'!$C$5:$Y$46,23,FALSE))</f>
        <v>-</v>
      </c>
      <c r="Z54" s="115" t="str">
        <f>IF(Z52="","",VLOOKUP(Z52,'【記載例】シフト記号表（勤務時間帯）'!$C$5:$Y$46,23,FALSE))</f>
        <v>-</v>
      </c>
      <c r="AA54" s="113" t="str">
        <f>IF(AA52="","",VLOOKUP(AA52,'【記載例】シフト記号表（勤務時間帯）'!$C$5:$Y$46,23,FALSE))</f>
        <v>-</v>
      </c>
      <c r="AB54" s="114" t="str">
        <f>IF(AB52="","",VLOOKUP(AB52,'【記載例】シフト記号表（勤務時間帯）'!$C$5:$Y$46,23,FALSE))</f>
        <v>-</v>
      </c>
      <c r="AC54" s="114" t="str">
        <f>IF(AC52="","",VLOOKUP(AC52,'【記載例】シフト記号表（勤務時間帯）'!$C$5:$Y$46,23,FALSE))</f>
        <v>-</v>
      </c>
      <c r="AD54" s="114" t="str">
        <f>IF(AD52="","",VLOOKUP(AD52,'【記載例】シフト記号表（勤務時間帯）'!$C$5:$Y$46,23,FALSE))</f>
        <v>-</v>
      </c>
      <c r="AE54" s="114" t="str">
        <f>IF(AE52="","",VLOOKUP(AE52,'【記載例】シフト記号表（勤務時間帯）'!$C$5:$Y$46,23,FALSE))</f>
        <v>-</v>
      </c>
      <c r="AF54" s="114" t="str">
        <f>IF(AF52="","",VLOOKUP(AF52,'【記載例】シフト記号表（勤務時間帯）'!$C$5:$Y$46,23,FALSE))</f>
        <v>-</v>
      </c>
      <c r="AG54" s="115" t="str">
        <f>IF(AG52="","",VLOOKUP(AG52,'【記載例】シフト記号表（勤務時間帯）'!$C$5:$Y$46,23,FALSE))</f>
        <v>-</v>
      </c>
      <c r="AH54" s="113" t="str">
        <f>IF(AH52="","",VLOOKUP(AH52,'【記載例】シフト記号表（勤務時間帯）'!$C$5:$Y$46,23,FALSE))</f>
        <v>-</v>
      </c>
      <c r="AI54" s="114" t="str">
        <f>IF(AI52="","",VLOOKUP(AI52,'【記載例】シフト記号表（勤務時間帯）'!$C$5:$Y$46,23,FALSE))</f>
        <v>-</v>
      </c>
      <c r="AJ54" s="114" t="str">
        <f>IF(AJ52="","",VLOOKUP(AJ52,'【記載例】シフト記号表（勤務時間帯）'!$C$5:$Y$46,23,FALSE))</f>
        <v>-</v>
      </c>
      <c r="AK54" s="114" t="str">
        <f>IF(AK52="","",VLOOKUP(AK52,'【記載例】シフト記号表（勤務時間帯）'!$C$5:$Y$46,23,FALSE))</f>
        <v>-</v>
      </c>
      <c r="AL54" s="114" t="str">
        <f>IF(AL52="","",VLOOKUP(AL52,'【記載例】シフト記号表（勤務時間帯）'!$C$5:$Y$46,23,FALSE))</f>
        <v>-</v>
      </c>
      <c r="AM54" s="114" t="str">
        <f>IF(AM52="","",VLOOKUP(AM52,'【記載例】シフト記号表（勤務時間帯）'!$C$5:$Y$46,23,FALSE))</f>
        <v>-</v>
      </c>
      <c r="AN54" s="115" t="str">
        <f>IF(AN52="","",VLOOKUP(AN52,'【記載例】シフト記号表（勤務時間帯）'!$C$5:$Y$46,23,FALSE))</f>
        <v>-</v>
      </c>
      <c r="AO54" s="113" t="str">
        <f>IF(AO52="","",VLOOKUP(AO52,'【記載例】シフト記号表（勤務時間帯）'!$C$5:$Y$46,23,FALSE))</f>
        <v>-</v>
      </c>
      <c r="AP54" s="114" t="str">
        <f>IF(AP52="","",VLOOKUP(AP52,'【記載例】シフト記号表（勤務時間帯）'!$C$5:$Y$46,23,FALSE))</f>
        <v>-</v>
      </c>
      <c r="AQ54" s="114" t="str">
        <f>IF(AQ52="","",VLOOKUP(AQ52,'【記載例】シフト記号表（勤務時間帯）'!$C$5:$Y$46,23,FALSE))</f>
        <v>-</v>
      </c>
      <c r="AR54" s="114" t="str">
        <f>IF(AR52="","",VLOOKUP(AR52,'【記載例】シフト記号表（勤務時間帯）'!$C$5:$Y$46,23,FALSE))</f>
        <v>-</v>
      </c>
      <c r="AS54" s="114" t="str">
        <f>IF(AS52="","",VLOOKUP(AS52,'【記載例】シフト記号表（勤務時間帯）'!$C$5:$Y$46,23,FALSE))</f>
        <v>-</v>
      </c>
      <c r="AT54" s="114" t="str">
        <f>IF(AT52="","",VLOOKUP(AT52,'【記載例】シフト記号表（勤務時間帯）'!$C$5:$Y$46,23,FALSE))</f>
        <v>-</v>
      </c>
      <c r="AU54" s="115" t="str">
        <f>IF(AU52="","",VLOOKUP(AU52,'【記載例】シフト記号表（勤務時間帯）'!$C$5:$Y$46,23,FALSE))</f>
        <v>-</v>
      </c>
      <c r="AV54" s="113" t="str">
        <f>IF(AV52="","",VLOOKUP(AV52,'【記載例】シフト記号表（勤務時間帯）'!$C$5:$Y$46,23,FALSE))</f>
        <v/>
      </c>
      <c r="AW54" s="114" t="str">
        <f>IF(AW52="","",VLOOKUP(AW52,'【記載例】シフト記号表（勤務時間帯）'!$C$5:$Y$46,23,FALSE))</f>
        <v/>
      </c>
      <c r="AX54" s="116" t="str">
        <f>IF(AX52="","",VLOOKUP(AX52,'【記載例】シフト記号表（勤務時間帯）'!$C$5:$Y$46,23,FALSE))</f>
        <v/>
      </c>
      <c r="AY54" s="256">
        <f>IF($BB$3="計画",SUM(T54:AU54),IF($BB$3="実績",SUM(T54:AX54),""))</f>
        <v>0</v>
      </c>
      <c r="AZ54" s="257"/>
      <c r="BA54" s="258">
        <f>IF($BB$3="計画",AY54/4,IF($BB$3="実績",(AY54/($BB$7/7)),""))</f>
        <v>0</v>
      </c>
      <c r="BB54" s="259"/>
      <c r="BC54" s="276"/>
      <c r="BD54" s="277"/>
      <c r="BE54" s="277"/>
      <c r="BF54" s="277"/>
      <c r="BG54" s="278"/>
    </row>
    <row r="55" spans="2:59" ht="20.25" customHeight="1" x14ac:dyDescent="0.4">
      <c r="B55" s="117"/>
      <c r="C55" s="244"/>
      <c r="D55" s="245"/>
      <c r="E55" s="246"/>
      <c r="F55" s="98"/>
      <c r="G55" s="260" t="s">
        <v>168</v>
      </c>
      <c r="H55" s="247"/>
      <c r="I55" s="245"/>
      <c r="J55" s="245"/>
      <c r="K55" s="246"/>
      <c r="L55" s="263" t="s">
        <v>182</v>
      </c>
      <c r="M55" s="239"/>
      <c r="N55" s="264"/>
      <c r="O55" s="119" t="s">
        <v>18</v>
      </c>
      <c r="P55" s="128"/>
      <c r="Q55" s="128"/>
      <c r="R55" s="129"/>
      <c r="S55" s="134"/>
      <c r="T55" s="123" t="s">
        <v>44</v>
      </c>
      <c r="U55" s="126" t="s">
        <v>44</v>
      </c>
      <c r="V55" s="126" t="s">
        <v>44</v>
      </c>
      <c r="W55" s="126" t="s">
        <v>144</v>
      </c>
      <c r="X55" s="126" t="s">
        <v>144</v>
      </c>
      <c r="Y55" s="126" t="s">
        <v>144</v>
      </c>
      <c r="Z55" s="125" t="s">
        <v>144</v>
      </c>
      <c r="AA55" s="123" t="s">
        <v>44</v>
      </c>
      <c r="AB55" s="126" t="s">
        <v>44</v>
      </c>
      <c r="AC55" s="126" t="s">
        <v>44</v>
      </c>
      <c r="AD55" s="126" t="s">
        <v>144</v>
      </c>
      <c r="AE55" s="126" t="s">
        <v>144</v>
      </c>
      <c r="AF55" s="126" t="s">
        <v>144</v>
      </c>
      <c r="AG55" s="125" t="s">
        <v>144</v>
      </c>
      <c r="AH55" s="123" t="s">
        <v>44</v>
      </c>
      <c r="AI55" s="126" t="s">
        <v>44</v>
      </c>
      <c r="AJ55" s="126" t="s">
        <v>44</v>
      </c>
      <c r="AK55" s="126" t="s">
        <v>144</v>
      </c>
      <c r="AL55" s="126" t="s">
        <v>144</v>
      </c>
      <c r="AM55" s="126" t="s">
        <v>144</v>
      </c>
      <c r="AN55" s="125" t="s">
        <v>144</v>
      </c>
      <c r="AO55" s="123" t="s">
        <v>44</v>
      </c>
      <c r="AP55" s="126" t="s">
        <v>44</v>
      </c>
      <c r="AQ55" s="126" t="s">
        <v>44</v>
      </c>
      <c r="AR55" s="126" t="s">
        <v>44</v>
      </c>
      <c r="AS55" s="126" t="s">
        <v>144</v>
      </c>
      <c r="AT55" s="126" t="s">
        <v>144</v>
      </c>
      <c r="AU55" s="125" t="s">
        <v>144</v>
      </c>
      <c r="AV55" s="123"/>
      <c r="AW55" s="126"/>
      <c r="AX55" s="127"/>
      <c r="AY55" s="270"/>
      <c r="AZ55" s="271"/>
      <c r="BA55" s="272"/>
      <c r="BB55" s="273"/>
      <c r="BC55" s="238"/>
      <c r="BD55" s="239"/>
      <c r="BE55" s="239"/>
      <c r="BF55" s="239"/>
      <c r="BG55" s="240"/>
    </row>
    <row r="56" spans="2:59" ht="20.25" customHeight="1" x14ac:dyDescent="0.4">
      <c r="B56" s="97">
        <f>B53+1</f>
        <v>13</v>
      </c>
      <c r="C56" s="244" t="s">
        <v>104</v>
      </c>
      <c r="D56" s="245"/>
      <c r="E56" s="246"/>
      <c r="F56" s="98"/>
      <c r="G56" s="261"/>
      <c r="H56" s="247" t="s">
        <v>139</v>
      </c>
      <c r="I56" s="245"/>
      <c r="J56" s="245"/>
      <c r="K56" s="246"/>
      <c r="L56" s="265"/>
      <c r="M56" s="242"/>
      <c r="N56" s="266"/>
      <c r="O56" s="99" t="s">
        <v>86</v>
      </c>
      <c r="P56" s="100"/>
      <c r="Q56" s="100"/>
      <c r="R56" s="101"/>
      <c r="S56" s="102"/>
      <c r="T56" s="103" t="str">
        <f>IF(T55="","",VLOOKUP(T55,'【記載例】シフト記号表（勤務時間帯）'!$C$5:$W$46,21,FALSE))</f>
        <v>-</v>
      </c>
      <c r="U56" s="104" t="str">
        <f>IF(U55="","",VLOOKUP(U55,'【記載例】シフト記号表（勤務時間帯）'!$C$5:$W$46,21,FALSE))</f>
        <v>-</v>
      </c>
      <c r="V56" s="104" t="str">
        <f>IF(V55="","",VLOOKUP(V55,'【記載例】シフト記号表（勤務時間帯）'!$C$5:$W$46,21,FALSE))</f>
        <v>-</v>
      </c>
      <c r="W56" s="104">
        <f>IF(W55="","",VLOOKUP(W55,'【記載例】シフト記号表（勤務時間帯）'!$C$5:$W$46,21,FALSE))</f>
        <v>5.4999999999999991</v>
      </c>
      <c r="X56" s="104">
        <f>IF(X55="","",VLOOKUP(X55,'【記載例】シフト記号表（勤務時間帯）'!$C$5:$W$46,21,FALSE))</f>
        <v>5.4999999999999991</v>
      </c>
      <c r="Y56" s="104">
        <f>IF(Y55="","",VLOOKUP(Y55,'【記載例】シフト記号表（勤務時間帯）'!$C$5:$W$46,21,FALSE))</f>
        <v>5.4999999999999991</v>
      </c>
      <c r="Z56" s="105">
        <f>IF(Z55="","",VLOOKUP(Z55,'【記載例】シフト記号表（勤務時間帯）'!$C$5:$W$46,21,FALSE))</f>
        <v>5.4999999999999991</v>
      </c>
      <c r="AA56" s="103" t="str">
        <f>IF(AA55="","",VLOOKUP(AA55,'【記載例】シフト記号表（勤務時間帯）'!$C$5:$W$46,21,FALSE))</f>
        <v>-</v>
      </c>
      <c r="AB56" s="104" t="str">
        <f>IF(AB55="","",VLOOKUP(AB55,'【記載例】シフト記号表（勤務時間帯）'!$C$5:$W$46,21,FALSE))</f>
        <v>-</v>
      </c>
      <c r="AC56" s="104" t="str">
        <f>IF(AC55="","",VLOOKUP(AC55,'【記載例】シフト記号表（勤務時間帯）'!$C$5:$W$46,21,FALSE))</f>
        <v>-</v>
      </c>
      <c r="AD56" s="104">
        <f>IF(AD55="","",VLOOKUP(AD55,'【記載例】シフト記号表（勤務時間帯）'!$C$5:$W$46,21,FALSE))</f>
        <v>5.4999999999999991</v>
      </c>
      <c r="AE56" s="104">
        <f>IF(AE55="","",VLOOKUP(AE55,'【記載例】シフト記号表（勤務時間帯）'!$C$5:$W$46,21,FALSE))</f>
        <v>5.4999999999999991</v>
      </c>
      <c r="AF56" s="104">
        <f>IF(AF55="","",VLOOKUP(AF55,'【記載例】シフト記号表（勤務時間帯）'!$C$5:$W$46,21,FALSE))</f>
        <v>5.4999999999999991</v>
      </c>
      <c r="AG56" s="105">
        <f>IF(AG55="","",VLOOKUP(AG55,'【記載例】シフト記号表（勤務時間帯）'!$C$5:$W$46,21,FALSE))</f>
        <v>5.4999999999999991</v>
      </c>
      <c r="AH56" s="103" t="str">
        <f>IF(AH55="","",VLOOKUP(AH55,'【記載例】シフト記号表（勤務時間帯）'!$C$5:$W$46,21,FALSE))</f>
        <v>-</v>
      </c>
      <c r="AI56" s="104" t="str">
        <f>IF(AI55="","",VLOOKUP(AI55,'【記載例】シフト記号表（勤務時間帯）'!$C$5:$W$46,21,FALSE))</f>
        <v>-</v>
      </c>
      <c r="AJ56" s="104" t="str">
        <f>IF(AJ55="","",VLOOKUP(AJ55,'【記載例】シフト記号表（勤務時間帯）'!$C$5:$W$46,21,FALSE))</f>
        <v>-</v>
      </c>
      <c r="AK56" s="104">
        <f>IF(AK55="","",VLOOKUP(AK55,'【記載例】シフト記号表（勤務時間帯）'!$C$5:$W$46,21,FALSE))</f>
        <v>5.4999999999999991</v>
      </c>
      <c r="AL56" s="104">
        <f>IF(AL55="","",VLOOKUP(AL55,'【記載例】シフト記号表（勤務時間帯）'!$C$5:$W$46,21,FALSE))</f>
        <v>5.4999999999999991</v>
      </c>
      <c r="AM56" s="104">
        <f>IF(AM55="","",VLOOKUP(AM55,'【記載例】シフト記号表（勤務時間帯）'!$C$5:$W$46,21,FALSE))</f>
        <v>5.4999999999999991</v>
      </c>
      <c r="AN56" s="105">
        <f>IF(AN55="","",VLOOKUP(AN55,'【記載例】シフト記号表（勤務時間帯）'!$C$5:$W$46,21,FALSE))</f>
        <v>5.4999999999999991</v>
      </c>
      <c r="AO56" s="103" t="str">
        <f>IF(AO55="","",VLOOKUP(AO55,'【記載例】シフト記号表（勤務時間帯）'!$C$5:$W$46,21,FALSE))</f>
        <v>-</v>
      </c>
      <c r="AP56" s="104" t="str">
        <f>IF(AP55="","",VLOOKUP(AP55,'【記載例】シフト記号表（勤務時間帯）'!$C$5:$W$46,21,FALSE))</f>
        <v>-</v>
      </c>
      <c r="AQ56" s="104" t="str">
        <f>IF(AQ55="","",VLOOKUP(AQ55,'【記載例】シフト記号表（勤務時間帯）'!$C$5:$W$46,21,FALSE))</f>
        <v>-</v>
      </c>
      <c r="AR56" s="104" t="str">
        <f>IF(AR55="","",VLOOKUP(AR55,'【記載例】シフト記号表（勤務時間帯）'!$C$5:$W$46,21,FALSE))</f>
        <v>-</v>
      </c>
      <c r="AS56" s="104">
        <f>IF(AS55="","",VLOOKUP(AS55,'【記載例】シフト記号表（勤務時間帯）'!$C$5:$W$46,21,FALSE))</f>
        <v>5.4999999999999991</v>
      </c>
      <c r="AT56" s="104">
        <f>IF(AT55="","",VLOOKUP(AT55,'【記載例】シフト記号表（勤務時間帯）'!$C$5:$W$46,21,FALSE))</f>
        <v>5.4999999999999991</v>
      </c>
      <c r="AU56" s="105">
        <f>IF(AU55="","",VLOOKUP(AU55,'【記載例】シフト記号表（勤務時間帯）'!$C$5:$W$46,21,FALSE))</f>
        <v>5.4999999999999991</v>
      </c>
      <c r="AV56" s="103" t="str">
        <f>IF(AV55="","",VLOOKUP(AV55,'【記載例】シフト記号表（勤務時間帯）'!$C$5:$W$46,21,FALSE))</f>
        <v/>
      </c>
      <c r="AW56" s="104" t="str">
        <f>IF(AW55="","",VLOOKUP(AW55,'【記載例】シフト記号表（勤務時間帯）'!$C$5:$W$46,21,FALSE))</f>
        <v/>
      </c>
      <c r="AX56" s="106" t="str">
        <f>IF(AX55="","",VLOOKUP(AX55,'【記載例】シフト記号表（勤務時間帯）'!$C$5:$W$46,21,FALSE))</f>
        <v/>
      </c>
      <c r="AY56" s="248">
        <f>IF($BB$3="計画",SUM(T56:AU56),IF($BB$3="実績",SUM(T56:AX56),""))</f>
        <v>82.499999999999986</v>
      </c>
      <c r="AZ56" s="249"/>
      <c r="BA56" s="250">
        <f>IF($BB$3="計画",AY56/4,IF($BB$3="実績",(AY56/($BB$7/7)),""))</f>
        <v>20.624999999999996</v>
      </c>
      <c r="BB56" s="251"/>
      <c r="BC56" s="241"/>
      <c r="BD56" s="242"/>
      <c r="BE56" s="242"/>
      <c r="BF56" s="242"/>
      <c r="BG56" s="243"/>
    </row>
    <row r="57" spans="2:59" ht="20.25" customHeight="1" x14ac:dyDescent="0.4">
      <c r="B57" s="107"/>
      <c r="C57" s="279"/>
      <c r="D57" s="280"/>
      <c r="E57" s="281"/>
      <c r="F57" s="108" t="str">
        <f>C56</f>
        <v>介護従業者</v>
      </c>
      <c r="G57" s="283"/>
      <c r="H57" s="282"/>
      <c r="I57" s="280"/>
      <c r="J57" s="280"/>
      <c r="K57" s="281"/>
      <c r="L57" s="284"/>
      <c r="M57" s="277"/>
      <c r="N57" s="285"/>
      <c r="O57" s="135" t="s">
        <v>87</v>
      </c>
      <c r="P57" s="136"/>
      <c r="Q57" s="136"/>
      <c r="R57" s="137"/>
      <c r="S57" s="138"/>
      <c r="T57" s="113" t="str">
        <f>IF(T55="","",VLOOKUP(T55,'【記載例】シフト記号表（勤務時間帯）'!$C$5:$Y$46,23,FALSE))</f>
        <v>-</v>
      </c>
      <c r="U57" s="114" t="str">
        <f>IF(U55="","",VLOOKUP(U55,'【記載例】シフト記号表（勤務時間帯）'!$C$5:$Y$46,23,FALSE))</f>
        <v>-</v>
      </c>
      <c r="V57" s="114" t="str">
        <f>IF(V55="","",VLOOKUP(V55,'【記載例】シフト記号表（勤務時間帯）'!$C$5:$Y$46,23,FALSE))</f>
        <v>-</v>
      </c>
      <c r="W57" s="114" t="str">
        <f>IF(W55="","",VLOOKUP(W55,'【記載例】シフト記号表（勤務時間帯）'!$C$5:$Y$46,23,FALSE))</f>
        <v>-</v>
      </c>
      <c r="X57" s="114" t="str">
        <f>IF(X55="","",VLOOKUP(X55,'【記載例】シフト記号表（勤務時間帯）'!$C$5:$Y$46,23,FALSE))</f>
        <v>-</v>
      </c>
      <c r="Y57" s="114" t="str">
        <f>IF(Y55="","",VLOOKUP(Y55,'【記載例】シフト記号表（勤務時間帯）'!$C$5:$Y$46,23,FALSE))</f>
        <v>-</v>
      </c>
      <c r="Z57" s="115" t="str">
        <f>IF(Z55="","",VLOOKUP(Z55,'【記載例】シフト記号表（勤務時間帯）'!$C$5:$Y$46,23,FALSE))</f>
        <v>-</v>
      </c>
      <c r="AA57" s="113" t="str">
        <f>IF(AA55="","",VLOOKUP(AA55,'【記載例】シフト記号表（勤務時間帯）'!$C$5:$Y$46,23,FALSE))</f>
        <v>-</v>
      </c>
      <c r="AB57" s="114" t="str">
        <f>IF(AB55="","",VLOOKUP(AB55,'【記載例】シフト記号表（勤務時間帯）'!$C$5:$Y$46,23,FALSE))</f>
        <v>-</v>
      </c>
      <c r="AC57" s="114" t="str">
        <f>IF(AC55="","",VLOOKUP(AC55,'【記載例】シフト記号表（勤務時間帯）'!$C$5:$Y$46,23,FALSE))</f>
        <v>-</v>
      </c>
      <c r="AD57" s="114" t="str">
        <f>IF(AD55="","",VLOOKUP(AD55,'【記載例】シフト記号表（勤務時間帯）'!$C$5:$Y$46,23,FALSE))</f>
        <v>-</v>
      </c>
      <c r="AE57" s="114" t="str">
        <f>IF(AE55="","",VLOOKUP(AE55,'【記載例】シフト記号表（勤務時間帯）'!$C$5:$Y$46,23,FALSE))</f>
        <v>-</v>
      </c>
      <c r="AF57" s="114" t="str">
        <f>IF(AF55="","",VLOOKUP(AF55,'【記載例】シフト記号表（勤務時間帯）'!$C$5:$Y$46,23,FALSE))</f>
        <v>-</v>
      </c>
      <c r="AG57" s="115" t="str">
        <f>IF(AG55="","",VLOOKUP(AG55,'【記載例】シフト記号表（勤務時間帯）'!$C$5:$Y$46,23,FALSE))</f>
        <v>-</v>
      </c>
      <c r="AH57" s="113" t="str">
        <f>IF(AH55="","",VLOOKUP(AH55,'【記載例】シフト記号表（勤務時間帯）'!$C$5:$Y$46,23,FALSE))</f>
        <v>-</v>
      </c>
      <c r="AI57" s="114" t="str">
        <f>IF(AI55="","",VLOOKUP(AI55,'【記載例】シフト記号表（勤務時間帯）'!$C$5:$Y$46,23,FALSE))</f>
        <v>-</v>
      </c>
      <c r="AJ57" s="114" t="str">
        <f>IF(AJ55="","",VLOOKUP(AJ55,'【記載例】シフト記号表（勤務時間帯）'!$C$5:$Y$46,23,FALSE))</f>
        <v>-</v>
      </c>
      <c r="AK57" s="114" t="str">
        <f>IF(AK55="","",VLOOKUP(AK55,'【記載例】シフト記号表（勤務時間帯）'!$C$5:$Y$46,23,FALSE))</f>
        <v>-</v>
      </c>
      <c r="AL57" s="114" t="str">
        <f>IF(AL55="","",VLOOKUP(AL55,'【記載例】シフト記号表（勤務時間帯）'!$C$5:$Y$46,23,FALSE))</f>
        <v>-</v>
      </c>
      <c r="AM57" s="114" t="str">
        <f>IF(AM55="","",VLOOKUP(AM55,'【記載例】シフト記号表（勤務時間帯）'!$C$5:$Y$46,23,FALSE))</f>
        <v>-</v>
      </c>
      <c r="AN57" s="115" t="str">
        <f>IF(AN55="","",VLOOKUP(AN55,'【記載例】シフト記号表（勤務時間帯）'!$C$5:$Y$46,23,FALSE))</f>
        <v>-</v>
      </c>
      <c r="AO57" s="113" t="str">
        <f>IF(AO55="","",VLOOKUP(AO55,'【記載例】シフト記号表（勤務時間帯）'!$C$5:$Y$46,23,FALSE))</f>
        <v>-</v>
      </c>
      <c r="AP57" s="114" t="str">
        <f>IF(AP55="","",VLOOKUP(AP55,'【記載例】シフト記号表（勤務時間帯）'!$C$5:$Y$46,23,FALSE))</f>
        <v>-</v>
      </c>
      <c r="AQ57" s="114" t="str">
        <f>IF(AQ55="","",VLOOKUP(AQ55,'【記載例】シフト記号表（勤務時間帯）'!$C$5:$Y$46,23,FALSE))</f>
        <v>-</v>
      </c>
      <c r="AR57" s="114" t="str">
        <f>IF(AR55="","",VLOOKUP(AR55,'【記載例】シフト記号表（勤務時間帯）'!$C$5:$Y$46,23,FALSE))</f>
        <v>-</v>
      </c>
      <c r="AS57" s="114" t="str">
        <f>IF(AS55="","",VLOOKUP(AS55,'【記載例】シフト記号表（勤務時間帯）'!$C$5:$Y$46,23,FALSE))</f>
        <v>-</v>
      </c>
      <c r="AT57" s="114" t="str">
        <f>IF(AT55="","",VLOOKUP(AT55,'【記載例】シフト記号表（勤務時間帯）'!$C$5:$Y$46,23,FALSE))</f>
        <v>-</v>
      </c>
      <c r="AU57" s="115" t="str">
        <f>IF(AU55="","",VLOOKUP(AU55,'【記載例】シフト記号表（勤務時間帯）'!$C$5:$Y$46,23,FALSE))</f>
        <v>-</v>
      </c>
      <c r="AV57" s="113" t="str">
        <f>IF(AV55="","",VLOOKUP(AV55,'【記載例】シフト記号表（勤務時間帯）'!$C$5:$Y$46,23,FALSE))</f>
        <v/>
      </c>
      <c r="AW57" s="114" t="str">
        <f>IF(AW55="","",VLOOKUP(AW55,'【記載例】シフト記号表（勤務時間帯）'!$C$5:$Y$46,23,FALSE))</f>
        <v/>
      </c>
      <c r="AX57" s="116" t="str">
        <f>IF(AX55="","",VLOOKUP(AX55,'【記載例】シフト記号表（勤務時間帯）'!$C$5:$Y$46,23,FALSE))</f>
        <v/>
      </c>
      <c r="AY57" s="256">
        <f>IF($BB$3="計画",SUM(T57:AU57),IF($BB$3="実績",SUM(T57:AX57),""))</f>
        <v>0</v>
      </c>
      <c r="AZ57" s="257"/>
      <c r="BA57" s="258">
        <f>IF($BB$3="計画",AY57/4,IF($BB$3="実績",(AY57/($BB$7/7)),""))</f>
        <v>0</v>
      </c>
      <c r="BB57" s="259"/>
      <c r="BC57" s="276"/>
      <c r="BD57" s="277"/>
      <c r="BE57" s="277"/>
      <c r="BF57" s="277"/>
      <c r="BG57" s="278"/>
    </row>
    <row r="58" spans="2:59" ht="20.25" customHeight="1" x14ac:dyDescent="0.4">
      <c r="B58" s="117"/>
      <c r="C58" s="244"/>
      <c r="D58" s="245"/>
      <c r="E58" s="246"/>
      <c r="F58" s="98"/>
      <c r="G58" s="260" t="s">
        <v>168</v>
      </c>
      <c r="H58" s="247"/>
      <c r="I58" s="245"/>
      <c r="J58" s="245"/>
      <c r="K58" s="246"/>
      <c r="L58" s="263" t="s">
        <v>183</v>
      </c>
      <c r="M58" s="239"/>
      <c r="N58" s="264"/>
      <c r="O58" s="119" t="s">
        <v>18</v>
      </c>
      <c r="P58" s="128"/>
      <c r="Q58" s="128"/>
      <c r="R58" s="129"/>
      <c r="S58" s="134"/>
      <c r="T58" s="123" t="s">
        <v>145</v>
      </c>
      <c r="U58" s="126" t="s">
        <v>145</v>
      </c>
      <c r="V58" s="126" t="s">
        <v>44</v>
      </c>
      <c r="W58" s="126" t="s">
        <v>145</v>
      </c>
      <c r="X58" s="126" t="s">
        <v>145</v>
      </c>
      <c r="Y58" s="126" t="s">
        <v>145</v>
      </c>
      <c r="Z58" s="125" t="s">
        <v>145</v>
      </c>
      <c r="AA58" s="123" t="s">
        <v>44</v>
      </c>
      <c r="AB58" s="126" t="s">
        <v>145</v>
      </c>
      <c r="AC58" s="126" t="s">
        <v>145</v>
      </c>
      <c r="AD58" s="126" t="s">
        <v>44</v>
      </c>
      <c r="AE58" s="126" t="s">
        <v>145</v>
      </c>
      <c r="AF58" s="126" t="s">
        <v>44</v>
      </c>
      <c r="AG58" s="125" t="s">
        <v>44</v>
      </c>
      <c r="AH58" s="123" t="s">
        <v>145</v>
      </c>
      <c r="AI58" s="126" t="s">
        <v>145</v>
      </c>
      <c r="AJ58" s="126" t="s">
        <v>145</v>
      </c>
      <c r="AK58" s="126" t="s">
        <v>44</v>
      </c>
      <c r="AL58" s="126" t="s">
        <v>145</v>
      </c>
      <c r="AM58" s="126" t="s">
        <v>145</v>
      </c>
      <c r="AN58" s="125" t="s">
        <v>145</v>
      </c>
      <c r="AO58" s="123" t="s">
        <v>44</v>
      </c>
      <c r="AP58" s="126" t="s">
        <v>145</v>
      </c>
      <c r="AQ58" s="126" t="s">
        <v>145</v>
      </c>
      <c r="AR58" s="126" t="s">
        <v>44</v>
      </c>
      <c r="AS58" s="126" t="s">
        <v>145</v>
      </c>
      <c r="AT58" s="126" t="s">
        <v>44</v>
      </c>
      <c r="AU58" s="125" t="s">
        <v>145</v>
      </c>
      <c r="AV58" s="123"/>
      <c r="AW58" s="126"/>
      <c r="AX58" s="127"/>
      <c r="AY58" s="270"/>
      <c r="AZ58" s="271"/>
      <c r="BA58" s="272"/>
      <c r="BB58" s="273"/>
      <c r="BC58" s="238"/>
      <c r="BD58" s="239"/>
      <c r="BE58" s="239"/>
      <c r="BF58" s="239"/>
      <c r="BG58" s="240"/>
    </row>
    <row r="59" spans="2:59" ht="20.25" customHeight="1" x14ac:dyDescent="0.4">
      <c r="B59" s="97">
        <f>B56+1</f>
        <v>14</v>
      </c>
      <c r="C59" s="244" t="s">
        <v>104</v>
      </c>
      <c r="D59" s="245"/>
      <c r="E59" s="246"/>
      <c r="F59" s="98"/>
      <c r="G59" s="261"/>
      <c r="H59" s="247" t="s">
        <v>139</v>
      </c>
      <c r="I59" s="245"/>
      <c r="J59" s="245"/>
      <c r="K59" s="246"/>
      <c r="L59" s="265"/>
      <c r="M59" s="242"/>
      <c r="N59" s="266"/>
      <c r="O59" s="99" t="s">
        <v>86</v>
      </c>
      <c r="P59" s="100"/>
      <c r="Q59" s="100"/>
      <c r="R59" s="101"/>
      <c r="S59" s="102"/>
      <c r="T59" s="103">
        <f>IF(T58="","",VLOOKUP(T58,'【記載例】シフト記号表（勤務時間帯）'!$C$5:$W$46,21,FALSE))</f>
        <v>3.5000000000000009</v>
      </c>
      <c r="U59" s="104">
        <f>IF(U58="","",VLOOKUP(U58,'【記載例】シフト記号表（勤務時間帯）'!$C$5:$W$46,21,FALSE))</f>
        <v>3.5000000000000009</v>
      </c>
      <c r="V59" s="104" t="str">
        <f>IF(V58="","",VLOOKUP(V58,'【記載例】シフト記号表（勤務時間帯）'!$C$5:$W$46,21,FALSE))</f>
        <v>-</v>
      </c>
      <c r="W59" s="104">
        <f>IF(W58="","",VLOOKUP(W58,'【記載例】シフト記号表（勤務時間帯）'!$C$5:$W$46,21,FALSE))</f>
        <v>3.5000000000000009</v>
      </c>
      <c r="X59" s="104">
        <f>IF(X58="","",VLOOKUP(X58,'【記載例】シフト記号表（勤務時間帯）'!$C$5:$W$46,21,FALSE))</f>
        <v>3.5000000000000009</v>
      </c>
      <c r="Y59" s="104">
        <f>IF(Y58="","",VLOOKUP(Y58,'【記載例】シフト記号表（勤務時間帯）'!$C$5:$W$46,21,FALSE))</f>
        <v>3.5000000000000009</v>
      </c>
      <c r="Z59" s="105">
        <f>IF(Z58="","",VLOOKUP(Z58,'【記載例】シフト記号表（勤務時間帯）'!$C$5:$W$46,21,FALSE))</f>
        <v>3.5000000000000009</v>
      </c>
      <c r="AA59" s="103" t="str">
        <f>IF(AA58="","",VLOOKUP(AA58,'【記載例】シフト記号表（勤務時間帯）'!$C$5:$W$46,21,FALSE))</f>
        <v>-</v>
      </c>
      <c r="AB59" s="104">
        <f>IF(AB58="","",VLOOKUP(AB58,'【記載例】シフト記号表（勤務時間帯）'!$C$5:$W$46,21,FALSE))</f>
        <v>3.5000000000000009</v>
      </c>
      <c r="AC59" s="104">
        <f>IF(AC58="","",VLOOKUP(AC58,'【記載例】シフト記号表（勤務時間帯）'!$C$5:$W$46,21,FALSE))</f>
        <v>3.5000000000000009</v>
      </c>
      <c r="AD59" s="104" t="str">
        <f>IF(AD58="","",VLOOKUP(AD58,'【記載例】シフト記号表（勤務時間帯）'!$C$5:$W$46,21,FALSE))</f>
        <v>-</v>
      </c>
      <c r="AE59" s="104">
        <f>IF(AE58="","",VLOOKUP(AE58,'【記載例】シフト記号表（勤務時間帯）'!$C$5:$W$46,21,FALSE))</f>
        <v>3.5000000000000009</v>
      </c>
      <c r="AF59" s="104" t="str">
        <f>IF(AF58="","",VLOOKUP(AF58,'【記載例】シフト記号表（勤務時間帯）'!$C$5:$W$46,21,FALSE))</f>
        <v>-</v>
      </c>
      <c r="AG59" s="105" t="str">
        <f>IF(AG58="","",VLOOKUP(AG58,'【記載例】シフト記号表（勤務時間帯）'!$C$5:$W$46,21,FALSE))</f>
        <v>-</v>
      </c>
      <c r="AH59" s="103">
        <f>IF(AH58="","",VLOOKUP(AH58,'【記載例】シフト記号表（勤務時間帯）'!$C$5:$W$46,21,FALSE))</f>
        <v>3.5000000000000009</v>
      </c>
      <c r="AI59" s="104">
        <f>IF(AI58="","",VLOOKUP(AI58,'【記載例】シフト記号表（勤務時間帯）'!$C$5:$W$46,21,FALSE))</f>
        <v>3.5000000000000009</v>
      </c>
      <c r="AJ59" s="104">
        <f>IF(AJ58="","",VLOOKUP(AJ58,'【記載例】シフト記号表（勤務時間帯）'!$C$5:$W$46,21,FALSE))</f>
        <v>3.5000000000000009</v>
      </c>
      <c r="AK59" s="104" t="str">
        <f>IF(AK58="","",VLOOKUP(AK58,'【記載例】シフト記号表（勤務時間帯）'!$C$5:$W$46,21,FALSE))</f>
        <v>-</v>
      </c>
      <c r="AL59" s="104">
        <f>IF(AL58="","",VLOOKUP(AL58,'【記載例】シフト記号表（勤務時間帯）'!$C$5:$W$46,21,FALSE))</f>
        <v>3.5000000000000009</v>
      </c>
      <c r="AM59" s="104">
        <f>IF(AM58="","",VLOOKUP(AM58,'【記載例】シフト記号表（勤務時間帯）'!$C$5:$W$46,21,FALSE))</f>
        <v>3.5000000000000009</v>
      </c>
      <c r="AN59" s="105">
        <f>IF(AN58="","",VLOOKUP(AN58,'【記載例】シフト記号表（勤務時間帯）'!$C$5:$W$46,21,FALSE))</f>
        <v>3.5000000000000009</v>
      </c>
      <c r="AO59" s="103" t="str">
        <f>IF(AO58="","",VLOOKUP(AO58,'【記載例】シフト記号表（勤務時間帯）'!$C$5:$W$46,21,FALSE))</f>
        <v>-</v>
      </c>
      <c r="AP59" s="104">
        <f>IF(AP58="","",VLOOKUP(AP58,'【記載例】シフト記号表（勤務時間帯）'!$C$5:$W$46,21,FALSE))</f>
        <v>3.5000000000000009</v>
      </c>
      <c r="AQ59" s="104">
        <f>IF(AQ58="","",VLOOKUP(AQ58,'【記載例】シフト記号表（勤務時間帯）'!$C$5:$W$46,21,FALSE))</f>
        <v>3.5000000000000009</v>
      </c>
      <c r="AR59" s="104" t="str">
        <f>IF(AR58="","",VLOOKUP(AR58,'【記載例】シフト記号表（勤務時間帯）'!$C$5:$W$46,21,FALSE))</f>
        <v>-</v>
      </c>
      <c r="AS59" s="104">
        <f>IF(AS58="","",VLOOKUP(AS58,'【記載例】シフト記号表（勤務時間帯）'!$C$5:$W$46,21,FALSE))</f>
        <v>3.5000000000000009</v>
      </c>
      <c r="AT59" s="104" t="str">
        <f>IF(AT58="","",VLOOKUP(AT58,'【記載例】シフト記号表（勤務時間帯）'!$C$5:$W$46,21,FALSE))</f>
        <v>-</v>
      </c>
      <c r="AU59" s="105">
        <f>IF(AU58="","",VLOOKUP(AU58,'【記載例】シフト記号表（勤務時間帯）'!$C$5:$W$46,21,FALSE))</f>
        <v>3.5000000000000009</v>
      </c>
      <c r="AV59" s="103" t="str">
        <f>IF(AV58="","",VLOOKUP(AV58,'【記載例】シフト記号表（勤務時間帯）'!$C$5:$W$46,21,FALSE))</f>
        <v/>
      </c>
      <c r="AW59" s="104" t="str">
        <f>IF(AW58="","",VLOOKUP(AW58,'【記載例】シフト記号表（勤務時間帯）'!$C$5:$W$46,21,FALSE))</f>
        <v/>
      </c>
      <c r="AX59" s="106" t="str">
        <f>IF(AX58="","",VLOOKUP(AX58,'【記載例】シフト記号表（勤務時間帯）'!$C$5:$W$46,21,FALSE))</f>
        <v/>
      </c>
      <c r="AY59" s="248">
        <f>IF($BB$3="計画",SUM(T59:AU59),IF($BB$3="実績",SUM(T59:AX59),""))</f>
        <v>66.500000000000014</v>
      </c>
      <c r="AZ59" s="249"/>
      <c r="BA59" s="250">
        <f>IF($BB$3="計画",AY59/4,IF($BB$3="実績",(AY59/($BB$7/7)),""))</f>
        <v>16.625000000000004</v>
      </c>
      <c r="BB59" s="251"/>
      <c r="BC59" s="241"/>
      <c r="BD59" s="242"/>
      <c r="BE59" s="242"/>
      <c r="BF59" s="242"/>
      <c r="BG59" s="243"/>
    </row>
    <row r="60" spans="2:59" ht="20.25" customHeight="1" x14ac:dyDescent="0.4">
      <c r="B60" s="107"/>
      <c r="C60" s="279"/>
      <c r="D60" s="280"/>
      <c r="E60" s="281"/>
      <c r="F60" s="108" t="str">
        <f>C59</f>
        <v>介護従業者</v>
      </c>
      <c r="G60" s="283"/>
      <c r="H60" s="282"/>
      <c r="I60" s="280"/>
      <c r="J60" s="280"/>
      <c r="K60" s="281"/>
      <c r="L60" s="284"/>
      <c r="M60" s="277"/>
      <c r="N60" s="285"/>
      <c r="O60" s="135" t="s">
        <v>87</v>
      </c>
      <c r="P60" s="136"/>
      <c r="Q60" s="136"/>
      <c r="R60" s="137"/>
      <c r="S60" s="138"/>
      <c r="T60" s="113" t="str">
        <f>IF(T58="","",VLOOKUP(T58,'【記載例】シフト記号表（勤務時間帯）'!$C$5:$Y$46,23,FALSE))</f>
        <v>-</v>
      </c>
      <c r="U60" s="114" t="str">
        <f>IF(U58="","",VLOOKUP(U58,'【記載例】シフト記号表（勤務時間帯）'!$C$5:$Y$46,23,FALSE))</f>
        <v>-</v>
      </c>
      <c r="V60" s="114" t="str">
        <f>IF(V58="","",VLOOKUP(V58,'【記載例】シフト記号表（勤務時間帯）'!$C$5:$Y$46,23,FALSE))</f>
        <v>-</v>
      </c>
      <c r="W60" s="114" t="str">
        <f>IF(W58="","",VLOOKUP(W58,'【記載例】シフト記号表（勤務時間帯）'!$C$5:$Y$46,23,FALSE))</f>
        <v>-</v>
      </c>
      <c r="X60" s="114" t="str">
        <f>IF(X58="","",VLOOKUP(X58,'【記載例】シフト記号表（勤務時間帯）'!$C$5:$Y$46,23,FALSE))</f>
        <v>-</v>
      </c>
      <c r="Y60" s="114" t="str">
        <f>IF(Y58="","",VLOOKUP(Y58,'【記載例】シフト記号表（勤務時間帯）'!$C$5:$Y$46,23,FALSE))</f>
        <v>-</v>
      </c>
      <c r="Z60" s="115" t="str">
        <f>IF(Z58="","",VLOOKUP(Z58,'【記載例】シフト記号表（勤務時間帯）'!$C$5:$Y$46,23,FALSE))</f>
        <v>-</v>
      </c>
      <c r="AA60" s="113" t="str">
        <f>IF(AA58="","",VLOOKUP(AA58,'【記載例】シフト記号表（勤務時間帯）'!$C$5:$Y$46,23,FALSE))</f>
        <v>-</v>
      </c>
      <c r="AB60" s="114" t="str">
        <f>IF(AB58="","",VLOOKUP(AB58,'【記載例】シフト記号表（勤務時間帯）'!$C$5:$Y$46,23,FALSE))</f>
        <v>-</v>
      </c>
      <c r="AC60" s="114" t="str">
        <f>IF(AC58="","",VLOOKUP(AC58,'【記載例】シフト記号表（勤務時間帯）'!$C$5:$Y$46,23,FALSE))</f>
        <v>-</v>
      </c>
      <c r="AD60" s="114" t="str">
        <f>IF(AD58="","",VLOOKUP(AD58,'【記載例】シフト記号表（勤務時間帯）'!$C$5:$Y$46,23,FALSE))</f>
        <v>-</v>
      </c>
      <c r="AE60" s="114" t="str">
        <f>IF(AE58="","",VLOOKUP(AE58,'【記載例】シフト記号表（勤務時間帯）'!$C$5:$Y$46,23,FALSE))</f>
        <v>-</v>
      </c>
      <c r="AF60" s="114" t="str">
        <f>IF(AF58="","",VLOOKUP(AF58,'【記載例】シフト記号表（勤務時間帯）'!$C$5:$Y$46,23,FALSE))</f>
        <v>-</v>
      </c>
      <c r="AG60" s="115" t="str">
        <f>IF(AG58="","",VLOOKUP(AG58,'【記載例】シフト記号表（勤務時間帯）'!$C$5:$Y$46,23,FALSE))</f>
        <v>-</v>
      </c>
      <c r="AH60" s="113" t="str">
        <f>IF(AH58="","",VLOOKUP(AH58,'【記載例】シフト記号表（勤務時間帯）'!$C$5:$Y$46,23,FALSE))</f>
        <v>-</v>
      </c>
      <c r="AI60" s="114" t="str">
        <f>IF(AI58="","",VLOOKUP(AI58,'【記載例】シフト記号表（勤務時間帯）'!$C$5:$Y$46,23,FALSE))</f>
        <v>-</v>
      </c>
      <c r="AJ60" s="114" t="str">
        <f>IF(AJ58="","",VLOOKUP(AJ58,'【記載例】シフト記号表（勤務時間帯）'!$C$5:$Y$46,23,FALSE))</f>
        <v>-</v>
      </c>
      <c r="AK60" s="114" t="str">
        <f>IF(AK58="","",VLOOKUP(AK58,'【記載例】シフト記号表（勤務時間帯）'!$C$5:$Y$46,23,FALSE))</f>
        <v>-</v>
      </c>
      <c r="AL60" s="114" t="str">
        <f>IF(AL58="","",VLOOKUP(AL58,'【記載例】シフト記号表（勤務時間帯）'!$C$5:$Y$46,23,FALSE))</f>
        <v>-</v>
      </c>
      <c r="AM60" s="114" t="str">
        <f>IF(AM58="","",VLOOKUP(AM58,'【記載例】シフト記号表（勤務時間帯）'!$C$5:$Y$46,23,FALSE))</f>
        <v>-</v>
      </c>
      <c r="AN60" s="115" t="str">
        <f>IF(AN58="","",VLOOKUP(AN58,'【記載例】シフト記号表（勤務時間帯）'!$C$5:$Y$46,23,FALSE))</f>
        <v>-</v>
      </c>
      <c r="AO60" s="113" t="str">
        <f>IF(AO58="","",VLOOKUP(AO58,'【記載例】シフト記号表（勤務時間帯）'!$C$5:$Y$46,23,FALSE))</f>
        <v>-</v>
      </c>
      <c r="AP60" s="114" t="str">
        <f>IF(AP58="","",VLOOKUP(AP58,'【記載例】シフト記号表（勤務時間帯）'!$C$5:$Y$46,23,FALSE))</f>
        <v>-</v>
      </c>
      <c r="AQ60" s="114" t="str">
        <f>IF(AQ58="","",VLOOKUP(AQ58,'【記載例】シフト記号表（勤務時間帯）'!$C$5:$Y$46,23,FALSE))</f>
        <v>-</v>
      </c>
      <c r="AR60" s="114" t="str">
        <f>IF(AR58="","",VLOOKUP(AR58,'【記載例】シフト記号表（勤務時間帯）'!$C$5:$Y$46,23,FALSE))</f>
        <v>-</v>
      </c>
      <c r="AS60" s="114" t="str">
        <f>IF(AS58="","",VLOOKUP(AS58,'【記載例】シフト記号表（勤務時間帯）'!$C$5:$Y$46,23,FALSE))</f>
        <v>-</v>
      </c>
      <c r="AT60" s="114" t="str">
        <f>IF(AT58="","",VLOOKUP(AT58,'【記載例】シフト記号表（勤務時間帯）'!$C$5:$Y$46,23,FALSE))</f>
        <v>-</v>
      </c>
      <c r="AU60" s="115" t="str">
        <f>IF(AU58="","",VLOOKUP(AU58,'【記載例】シフト記号表（勤務時間帯）'!$C$5:$Y$46,23,FALSE))</f>
        <v>-</v>
      </c>
      <c r="AV60" s="113" t="str">
        <f>IF(AV58="","",VLOOKUP(AV58,'【記載例】シフト記号表（勤務時間帯）'!$C$5:$Y$46,23,FALSE))</f>
        <v/>
      </c>
      <c r="AW60" s="114" t="str">
        <f>IF(AW58="","",VLOOKUP(AW58,'【記載例】シフト記号表（勤務時間帯）'!$C$5:$Y$46,23,FALSE))</f>
        <v/>
      </c>
      <c r="AX60" s="116" t="str">
        <f>IF(AX58="","",VLOOKUP(AX58,'【記載例】シフト記号表（勤務時間帯）'!$C$5:$Y$46,23,FALSE))</f>
        <v/>
      </c>
      <c r="AY60" s="256">
        <f>IF($BB$3="計画",SUM(T60:AU60),IF($BB$3="実績",SUM(T60:AX60),""))</f>
        <v>0</v>
      </c>
      <c r="AZ60" s="257"/>
      <c r="BA60" s="258">
        <f>IF($BB$3="計画",AY60/4,IF($BB$3="実績",(AY60/($BB$7/7)),""))</f>
        <v>0</v>
      </c>
      <c r="BB60" s="259"/>
      <c r="BC60" s="276"/>
      <c r="BD60" s="277"/>
      <c r="BE60" s="277"/>
      <c r="BF60" s="277"/>
      <c r="BG60" s="278"/>
    </row>
    <row r="61" spans="2:59" ht="20.25" customHeight="1" x14ac:dyDescent="0.4">
      <c r="B61" s="117"/>
      <c r="C61" s="244"/>
      <c r="D61" s="245"/>
      <c r="E61" s="246"/>
      <c r="F61" s="98"/>
      <c r="G61" s="260" t="s">
        <v>168</v>
      </c>
      <c r="H61" s="247"/>
      <c r="I61" s="245"/>
      <c r="J61" s="245"/>
      <c r="K61" s="246"/>
      <c r="L61" s="263" t="s">
        <v>184</v>
      </c>
      <c r="M61" s="239"/>
      <c r="N61" s="264"/>
      <c r="O61" s="119" t="s">
        <v>18</v>
      </c>
      <c r="P61" s="128"/>
      <c r="Q61" s="128"/>
      <c r="R61" s="129"/>
      <c r="S61" s="134"/>
      <c r="T61" s="123" t="s">
        <v>44</v>
      </c>
      <c r="U61" s="126" t="s">
        <v>44</v>
      </c>
      <c r="V61" s="126" t="s">
        <v>146</v>
      </c>
      <c r="W61" s="126" t="s">
        <v>146</v>
      </c>
      <c r="X61" s="126" t="s">
        <v>146</v>
      </c>
      <c r="Y61" s="126" t="s">
        <v>44</v>
      </c>
      <c r="Z61" s="125" t="s">
        <v>44</v>
      </c>
      <c r="AA61" s="123" t="s">
        <v>44</v>
      </c>
      <c r="AB61" s="126" t="s">
        <v>44</v>
      </c>
      <c r="AC61" s="126" t="s">
        <v>146</v>
      </c>
      <c r="AD61" s="126" t="s">
        <v>146</v>
      </c>
      <c r="AE61" s="126" t="s">
        <v>44</v>
      </c>
      <c r="AF61" s="126" t="s">
        <v>146</v>
      </c>
      <c r="AG61" s="125" t="s">
        <v>44</v>
      </c>
      <c r="AH61" s="123" t="s">
        <v>44</v>
      </c>
      <c r="AI61" s="126" t="s">
        <v>146</v>
      </c>
      <c r="AJ61" s="126" t="s">
        <v>146</v>
      </c>
      <c r="AK61" s="126" t="s">
        <v>44</v>
      </c>
      <c r="AL61" s="126" t="s">
        <v>44</v>
      </c>
      <c r="AM61" s="126" t="s">
        <v>146</v>
      </c>
      <c r="AN61" s="125" t="s">
        <v>44</v>
      </c>
      <c r="AO61" s="123" t="s">
        <v>44</v>
      </c>
      <c r="AP61" s="126" t="s">
        <v>146</v>
      </c>
      <c r="AQ61" s="126" t="s">
        <v>146</v>
      </c>
      <c r="AR61" s="126" t="s">
        <v>146</v>
      </c>
      <c r="AS61" s="126" t="s">
        <v>44</v>
      </c>
      <c r="AT61" s="126" t="s">
        <v>146</v>
      </c>
      <c r="AU61" s="125" t="s">
        <v>146</v>
      </c>
      <c r="AV61" s="123"/>
      <c r="AW61" s="126"/>
      <c r="AX61" s="127"/>
      <c r="AY61" s="270"/>
      <c r="AZ61" s="271"/>
      <c r="BA61" s="272"/>
      <c r="BB61" s="273"/>
      <c r="BC61" s="238"/>
      <c r="BD61" s="239"/>
      <c r="BE61" s="239"/>
      <c r="BF61" s="239"/>
      <c r="BG61" s="240"/>
    </row>
    <row r="62" spans="2:59" ht="20.25" customHeight="1" x14ac:dyDescent="0.4">
      <c r="B62" s="97">
        <f>B59+1</f>
        <v>15</v>
      </c>
      <c r="C62" s="244" t="s">
        <v>104</v>
      </c>
      <c r="D62" s="245"/>
      <c r="E62" s="246"/>
      <c r="F62" s="98"/>
      <c r="G62" s="261"/>
      <c r="H62" s="247" t="s">
        <v>139</v>
      </c>
      <c r="I62" s="245"/>
      <c r="J62" s="245"/>
      <c r="K62" s="246"/>
      <c r="L62" s="265"/>
      <c r="M62" s="242"/>
      <c r="N62" s="266"/>
      <c r="O62" s="99" t="s">
        <v>86</v>
      </c>
      <c r="P62" s="100"/>
      <c r="Q62" s="100"/>
      <c r="R62" s="101"/>
      <c r="S62" s="102"/>
      <c r="T62" s="103" t="str">
        <f>IF(T61="","",VLOOKUP(T61,'【記載例】シフト記号表（勤務時間帯）'!$C$5:$W$46,21,FALSE))</f>
        <v>-</v>
      </c>
      <c r="U62" s="104" t="str">
        <f>IF(U61="","",VLOOKUP(U61,'【記載例】シフト記号表（勤務時間帯）'!$C$5:$W$46,21,FALSE))</f>
        <v>-</v>
      </c>
      <c r="V62" s="104">
        <f>IF(V61="","",VLOOKUP(V61,'【記載例】シフト記号表（勤務時間帯）'!$C$5:$W$46,21,FALSE))</f>
        <v>2.4999999999999991</v>
      </c>
      <c r="W62" s="104">
        <f>IF(W61="","",VLOOKUP(W61,'【記載例】シフト記号表（勤務時間帯）'!$C$5:$W$46,21,FALSE))</f>
        <v>2.4999999999999991</v>
      </c>
      <c r="X62" s="104">
        <f>IF(X61="","",VLOOKUP(X61,'【記載例】シフト記号表（勤務時間帯）'!$C$5:$W$46,21,FALSE))</f>
        <v>2.4999999999999991</v>
      </c>
      <c r="Y62" s="104" t="str">
        <f>IF(Y61="","",VLOOKUP(Y61,'【記載例】シフト記号表（勤務時間帯）'!$C$5:$W$46,21,FALSE))</f>
        <v>-</v>
      </c>
      <c r="Z62" s="105" t="str">
        <f>IF(Z61="","",VLOOKUP(Z61,'【記載例】シフト記号表（勤務時間帯）'!$C$5:$W$46,21,FALSE))</f>
        <v>-</v>
      </c>
      <c r="AA62" s="103" t="str">
        <f>IF(AA61="","",VLOOKUP(AA61,'【記載例】シフト記号表（勤務時間帯）'!$C$5:$W$46,21,FALSE))</f>
        <v>-</v>
      </c>
      <c r="AB62" s="104" t="str">
        <f>IF(AB61="","",VLOOKUP(AB61,'【記載例】シフト記号表（勤務時間帯）'!$C$5:$W$46,21,FALSE))</f>
        <v>-</v>
      </c>
      <c r="AC62" s="104">
        <f>IF(AC61="","",VLOOKUP(AC61,'【記載例】シフト記号表（勤務時間帯）'!$C$5:$W$46,21,FALSE))</f>
        <v>2.4999999999999991</v>
      </c>
      <c r="AD62" s="104">
        <f>IF(AD61="","",VLOOKUP(AD61,'【記載例】シフト記号表（勤務時間帯）'!$C$5:$W$46,21,FALSE))</f>
        <v>2.4999999999999991</v>
      </c>
      <c r="AE62" s="104" t="str">
        <f>IF(AE61="","",VLOOKUP(AE61,'【記載例】シフト記号表（勤務時間帯）'!$C$5:$W$46,21,FALSE))</f>
        <v>-</v>
      </c>
      <c r="AF62" s="104">
        <f>IF(AF61="","",VLOOKUP(AF61,'【記載例】シフト記号表（勤務時間帯）'!$C$5:$W$46,21,FALSE))</f>
        <v>2.4999999999999991</v>
      </c>
      <c r="AG62" s="105" t="str">
        <f>IF(AG61="","",VLOOKUP(AG61,'【記載例】シフト記号表（勤務時間帯）'!$C$5:$W$46,21,FALSE))</f>
        <v>-</v>
      </c>
      <c r="AH62" s="103" t="str">
        <f>IF(AH61="","",VLOOKUP(AH61,'【記載例】シフト記号表（勤務時間帯）'!$C$5:$W$46,21,FALSE))</f>
        <v>-</v>
      </c>
      <c r="AI62" s="104">
        <f>IF(AI61="","",VLOOKUP(AI61,'【記載例】シフト記号表（勤務時間帯）'!$C$5:$W$46,21,FALSE))</f>
        <v>2.4999999999999991</v>
      </c>
      <c r="AJ62" s="104">
        <f>IF(AJ61="","",VLOOKUP(AJ61,'【記載例】シフト記号表（勤務時間帯）'!$C$5:$W$46,21,FALSE))</f>
        <v>2.4999999999999991</v>
      </c>
      <c r="AK62" s="104" t="str">
        <f>IF(AK61="","",VLOOKUP(AK61,'【記載例】シフト記号表（勤務時間帯）'!$C$5:$W$46,21,FALSE))</f>
        <v>-</v>
      </c>
      <c r="AL62" s="104" t="str">
        <f>IF(AL61="","",VLOOKUP(AL61,'【記載例】シフト記号表（勤務時間帯）'!$C$5:$W$46,21,FALSE))</f>
        <v>-</v>
      </c>
      <c r="AM62" s="104">
        <f>IF(AM61="","",VLOOKUP(AM61,'【記載例】シフト記号表（勤務時間帯）'!$C$5:$W$46,21,FALSE))</f>
        <v>2.4999999999999991</v>
      </c>
      <c r="AN62" s="105" t="str">
        <f>IF(AN61="","",VLOOKUP(AN61,'【記載例】シフト記号表（勤務時間帯）'!$C$5:$W$46,21,FALSE))</f>
        <v>-</v>
      </c>
      <c r="AO62" s="103" t="str">
        <f>IF(AO61="","",VLOOKUP(AO61,'【記載例】シフト記号表（勤務時間帯）'!$C$5:$W$46,21,FALSE))</f>
        <v>-</v>
      </c>
      <c r="AP62" s="104">
        <f>IF(AP61="","",VLOOKUP(AP61,'【記載例】シフト記号表（勤務時間帯）'!$C$5:$W$46,21,FALSE))</f>
        <v>2.4999999999999991</v>
      </c>
      <c r="AQ62" s="104">
        <f>IF(AQ61="","",VLOOKUP(AQ61,'【記載例】シフト記号表（勤務時間帯）'!$C$5:$W$46,21,FALSE))</f>
        <v>2.4999999999999991</v>
      </c>
      <c r="AR62" s="104">
        <f>IF(AR61="","",VLOOKUP(AR61,'【記載例】シフト記号表（勤務時間帯）'!$C$5:$W$46,21,FALSE))</f>
        <v>2.4999999999999991</v>
      </c>
      <c r="AS62" s="104" t="str">
        <f>IF(AS61="","",VLOOKUP(AS61,'【記載例】シフト記号表（勤務時間帯）'!$C$5:$W$46,21,FALSE))</f>
        <v>-</v>
      </c>
      <c r="AT62" s="104">
        <f>IF(AT61="","",VLOOKUP(AT61,'【記載例】シフト記号表（勤務時間帯）'!$C$5:$W$46,21,FALSE))</f>
        <v>2.4999999999999991</v>
      </c>
      <c r="AU62" s="105">
        <f>IF(AU61="","",VLOOKUP(AU61,'【記載例】シフト記号表（勤務時間帯）'!$C$5:$W$46,21,FALSE))</f>
        <v>2.4999999999999991</v>
      </c>
      <c r="AV62" s="103" t="str">
        <f>IF(AV61="","",VLOOKUP(AV61,'【記載例】シフト記号表（勤務時間帯）'!$C$5:$W$46,21,FALSE))</f>
        <v/>
      </c>
      <c r="AW62" s="104" t="str">
        <f>IF(AW61="","",VLOOKUP(AW61,'【記載例】シフト記号表（勤務時間帯）'!$C$5:$W$46,21,FALSE))</f>
        <v/>
      </c>
      <c r="AX62" s="106" t="str">
        <f>IF(AX61="","",VLOOKUP(AX61,'【記載例】シフト記号表（勤務時間帯）'!$C$5:$W$46,21,FALSE))</f>
        <v/>
      </c>
      <c r="AY62" s="248">
        <f>IF($BB$3="計画",SUM(T62:AU62),IF($BB$3="実績",SUM(T62:AX62),""))</f>
        <v>34.999999999999993</v>
      </c>
      <c r="AZ62" s="249"/>
      <c r="BA62" s="250">
        <f>IF($BB$3="計画",AY62/4,IF($BB$3="実績",(AY62/($BB$7/7)),""))</f>
        <v>8.7499999999999982</v>
      </c>
      <c r="BB62" s="251"/>
      <c r="BC62" s="241"/>
      <c r="BD62" s="242"/>
      <c r="BE62" s="242"/>
      <c r="BF62" s="242"/>
      <c r="BG62" s="243"/>
    </row>
    <row r="63" spans="2:59" ht="20.25" customHeight="1" x14ac:dyDescent="0.4">
      <c r="B63" s="107"/>
      <c r="C63" s="279"/>
      <c r="D63" s="280"/>
      <c r="E63" s="281"/>
      <c r="F63" s="108" t="str">
        <f>C62</f>
        <v>介護従業者</v>
      </c>
      <c r="G63" s="283"/>
      <c r="H63" s="282"/>
      <c r="I63" s="280"/>
      <c r="J63" s="280"/>
      <c r="K63" s="281"/>
      <c r="L63" s="284"/>
      <c r="M63" s="277"/>
      <c r="N63" s="285"/>
      <c r="O63" s="135" t="s">
        <v>87</v>
      </c>
      <c r="P63" s="136"/>
      <c r="Q63" s="136"/>
      <c r="R63" s="137"/>
      <c r="S63" s="138"/>
      <c r="T63" s="113" t="str">
        <f>IF(T61="","",VLOOKUP(T61,'【記載例】シフト記号表（勤務時間帯）'!$C$5:$Y$46,23,FALSE))</f>
        <v>-</v>
      </c>
      <c r="U63" s="114" t="str">
        <f>IF(U61="","",VLOOKUP(U61,'【記載例】シフト記号表（勤務時間帯）'!$C$5:$Y$46,23,FALSE))</f>
        <v>-</v>
      </c>
      <c r="V63" s="114" t="str">
        <f>IF(V61="","",VLOOKUP(V61,'【記載例】シフト記号表（勤務時間帯）'!$C$5:$Y$46,23,FALSE))</f>
        <v>-</v>
      </c>
      <c r="W63" s="114" t="str">
        <f>IF(W61="","",VLOOKUP(W61,'【記載例】シフト記号表（勤務時間帯）'!$C$5:$Y$46,23,FALSE))</f>
        <v>-</v>
      </c>
      <c r="X63" s="114" t="str">
        <f>IF(X61="","",VLOOKUP(X61,'【記載例】シフト記号表（勤務時間帯）'!$C$5:$Y$46,23,FALSE))</f>
        <v>-</v>
      </c>
      <c r="Y63" s="114" t="str">
        <f>IF(Y61="","",VLOOKUP(Y61,'【記載例】シフト記号表（勤務時間帯）'!$C$5:$Y$46,23,FALSE))</f>
        <v>-</v>
      </c>
      <c r="Z63" s="115" t="str">
        <f>IF(Z61="","",VLOOKUP(Z61,'【記載例】シフト記号表（勤務時間帯）'!$C$5:$Y$46,23,FALSE))</f>
        <v>-</v>
      </c>
      <c r="AA63" s="113" t="str">
        <f>IF(AA61="","",VLOOKUP(AA61,'【記載例】シフト記号表（勤務時間帯）'!$C$5:$Y$46,23,FALSE))</f>
        <v>-</v>
      </c>
      <c r="AB63" s="114" t="str">
        <f>IF(AB61="","",VLOOKUP(AB61,'【記載例】シフト記号表（勤務時間帯）'!$C$5:$Y$46,23,FALSE))</f>
        <v>-</v>
      </c>
      <c r="AC63" s="114" t="str">
        <f>IF(AC61="","",VLOOKUP(AC61,'【記載例】シフト記号表（勤務時間帯）'!$C$5:$Y$46,23,FALSE))</f>
        <v>-</v>
      </c>
      <c r="AD63" s="114" t="str">
        <f>IF(AD61="","",VLOOKUP(AD61,'【記載例】シフト記号表（勤務時間帯）'!$C$5:$Y$46,23,FALSE))</f>
        <v>-</v>
      </c>
      <c r="AE63" s="114" t="str">
        <f>IF(AE61="","",VLOOKUP(AE61,'【記載例】シフト記号表（勤務時間帯）'!$C$5:$Y$46,23,FALSE))</f>
        <v>-</v>
      </c>
      <c r="AF63" s="114" t="str">
        <f>IF(AF61="","",VLOOKUP(AF61,'【記載例】シフト記号表（勤務時間帯）'!$C$5:$Y$46,23,FALSE))</f>
        <v>-</v>
      </c>
      <c r="AG63" s="115" t="str">
        <f>IF(AG61="","",VLOOKUP(AG61,'【記載例】シフト記号表（勤務時間帯）'!$C$5:$Y$46,23,FALSE))</f>
        <v>-</v>
      </c>
      <c r="AH63" s="113" t="str">
        <f>IF(AH61="","",VLOOKUP(AH61,'【記載例】シフト記号表（勤務時間帯）'!$C$5:$Y$46,23,FALSE))</f>
        <v>-</v>
      </c>
      <c r="AI63" s="114" t="str">
        <f>IF(AI61="","",VLOOKUP(AI61,'【記載例】シフト記号表（勤務時間帯）'!$C$5:$Y$46,23,FALSE))</f>
        <v>-</v>
      </c>
      <c r="AJ63" s="114" t="str">
        <f>IF(AJ61="","",VLOOKUP(AJ61,'【記載例】シフト記号表（勤務時間帯）'!$C$5:$Y$46,23,FALSE))</f>
        <v>-</v>
      </c>
      <c r="AK63" s="114" t="str">
        <f>IF(AK61="","",VLOOKUP(AK61,'【記載例】シフト記号表（勤務時間帯）'!$C$5:$Y$46,23,FALSE))</f>
        <v>-</v>
      </c>
      <c r="AL63" s="114" t="str">
        <f>IF(AL61="","",VLOOKUP(AL61,'【記載例】シフト記号表（勤務時間帯）'!$C$5:$Y$46,23,FALSE))</f>
        <v>-</v>
      </c>
      <c r="AM63" s="114" t="str">
        <f>IF(AM61="","",VLOOKUP(AM61,'【記載例】シフト記号表（勤務時間帯）'!$C$5:$Y$46,23,FALSE))</f>
        <v>-</v>
      </c>
      <c r="AN63" s="115" t="str">
        <f>IF(AN61="","",VLOOKUP(AN61,'【記載例】シフト記号表（勤務時間帯）'!$C$5:$Y$46,23,FALSE))</f>
        <v>-</v>
      </c>
      <c r="AO63" s="113" t="str">
        <f>IF(AO61="","",VLOOKUP(AO61,'【記載例】シフト記号表（勤務時間帯）'!$C$5:$Y$46,23,FALSE))</f>
        <v>-</v>
      </c>
      <c r="AP63" s="114" t="str">
        <f>IF(AP61="","",VLOOKUP(AP61,'【記載例】シフト記号表（勤務時間帯）'!$C$5:$Y$46,23,FALSE))</f>
        <v>-</v>
      </c>
      <c r="AQ63" s="114" t="str">
        <f>IF(AQ61="","",VLOOKUP(AQ61,'【記載例】シフト記号表（勤務時間帯）'!$C$5:$Y$46,23,FALSE))</f>
        <v>-</v>
      </c>
      <c r="AR63" s="114" t="str">
        <f>IF(AR61="","",VLOOKUP(AR61,'【記載例】シフト記号表（勤務時間帯）'!$C$5:$Y$46,23,FALSE))</f>
        <v>-</v>
      </c>
      <c r="AS63" s="114" t="str">
        <f>IF(AS61="","",VLOOKUP(AS61,'【記載例】シフト記号表（勤務時間帯）'!$C$5:$Y$46,23,FALSE))</f>
        <v>-</v>
      </c>
      <c r="AT63" s="114" t="str">
        <f>IF(AT61="","",VLOOKUP(AT61,'【記載例】シフト記号表（勤務時間帯）'!$C$5:$Y$46,23,FALSE))</f>
        <v>-</v>
      </c>
      <c r="AU63" s="115" t="str">
        <f>IF(AU61="","",VLOOKUP(AU61,'【記載例】シフト記号表（勤務時間帯）'!$C$5:$Y$46,23,FALSE))</f>
        <v>-</v>
      </c>
      <c r="AV63" s="113" t="str">
        <f>IF(AV61="","",VLOOKUP(AV61,'【記載例】シフト記号表（勤務時間帯）'!$C$5:$Y$46,23,FALSE))</f>
        <v/>
      </c>
      <c r="AW63" s="114" t="str">
        <f>IF(AW61="","",VLOOKUP(AW61,'【記載例】シフト記号表（勤務時間帯）'!$C$5:$Y$46,23,FALSE))</f>
        <v/>
      </c>
      <c r="AX63" s="116" t="str">
        <f>IF(AX61="","",VLOOKUP(AX61,'【記載例】シフト記号表（勤務時間帯）'!$C$5:$Y$46,23,FALSE))</f>
        <v/>
      </c>
      <c r="AY63" s="256">
        <f>IF($BB$3="計画",SUM(T63:AU63),IF($BB$3="実績",SUM(T63:AX63),""))</f>
        <v>0</v>
      </c>
      <c r="AZ63" s="257"/>
      <c r="BA63" s="258">
        <f>IF($BB$3="計画",AY63/4,IF($BB$3="実績",(AY63/($BB$7/7)),""))</f>
        <v>0</v>
      </c>
      <c r="BB63" s="259"/>
      <c r="BC63" s="276"/>
      <c r="BD63" s="277"/>
      <c r="BE63" s="277"/>
      <c r="BF63" s="277"/>
      <c r="BG63" s="278"/>
    </row>
    <row r="64" spans="2:59" ht="20.25" customHeight="1" x14ac:dyDescent="0.4">
      <c r="B64" s="117"/>
      <c r="C64" s="244"/>
      <c r="D64" s="245"/>
      <c r="E64" s="246"/>
      <c r="F64" s="98"/>
      <c r="G64" s="260" t="s">
        <v>168</v>
      </c>
      <c r="H64" s="247"/>
      <c r="I64" s="245"/>
      <c r="J64" s="245"/>
      <c r="K64" s="246"/>
      <c r="L64" s="263" t="s">
        <v>185</v>
      </c>
      <c r="M64" s="239"/>
      <c r="N64" s="264"/>
      <c r="O64" s="139" t="s">
        <v>18</v>
      </c>
      <c r="P64" s="140"/>
      <c r="Q64" s="140"/>
      <c r="R64" s="141"/>
      <c r="S64" s="142"/>
      <c r="T64" s="123" t="s">
        <v>147</v>
      </c>
      <c r="U64" s="126" t="s">
        <v>44</v>
      </c>
      <c r="V64" s="126" t="s">
        <v>147</v>
      </c>
      <c r="W64" s="126" t="s">
        <v>44</v>
      </c>
      <c r="X64" s="126" t="s">
        <v>44</v>
      </c>
      <c r="Y64" s="126" t="s">
        <v>147</v>
      </c>
      <c r="Z64" s="125" t="s">
        <v>44</v>
      </c>
      <c r="AA64" s="123" t="s">
        <v>147</v>
      </c>
      <c r="AB64" s="126" t="s">
        <v>44</v>
      </c>
      <c r="AC64" s="126" t="s">
        <v>44</v>
      </c>
      <c r="AD64" s="126" t="s">
        <v>147</v>
      </c>
      <c r="AE64" s="126" t="s">
        <v>44</v>
      </c>
      <c r="AF64" s="126" t="s">
        <v>147</v>
      </c>
      <c r="AG64" s="125" t="s">
        <v>44</v>
      </c>
      <c r="AH64" s="123" t="s">
        <v>147</v>
      </c>
      <c r="AI64" s="126" t="s">
        <v>44</v>
      </c>
      <c r="AJ64" s="126" t="s">
        <v>44</v>
      </c>
      <c r="AK64" s="126" t="s">
        <v>147</v>
      </c>
      <c r="AL64" s="126" t="s">
        <v>44</v>
      </c>
      <c r="AM64" s="126" t="s">
        <v>147</v>
      </c>
      <c r="AN64" s="125" t="s">
        <v>44</v>
      </c>
      <c r="AO64" s="123" t="s">
        <v>147</v>
      </c>
      <c r="AP64" s="126" t="s">
        <v>44</v>
      </c>
      <c r="AQ64" s="126" t="s">
        <v>147</v>
      </c>
      <c r="AR64" s="126" t="s">
        <v>147</v>
      </c>
      <c r="AS64" s="126" t="s">
        <v>44</v>
      </c>
      <c r="AT64" s="126" t="s">
        <v>147</v>
      </c>
      <c r="AU64" s="125" t="s">
        <v>44</v>
      </c>
      <c r="AV64" s="123"/>
      <c r="AW64" s="126"/>
      <c r="AX64" s="127"/>
      <c r="AY64" s="270"/>
      <c r="AZ64" s="271"/>
      <c r="BA64" s="272"/>
      <c r="BB64" s="273"/>
      <c r="BC64" s="238"/>
      <c r="BD64" s="239"/>
      <c r="BE64" s="239"/>
      <c r="BF64" s="239"/>
      <c r="BG64" s="240"/>
    </row>
    <row r="65" spans="2:59" ht="20.25" customHeight="1" x14ac:dyDescent="0.4">
      <c r="B65" s="97">
        <f>B62+1</f>
        <v>16</v>
      </c>
      <c r="C65" s="244" t="s">
        <v>104</v>
      </c>
      <c r="D65" s="245"/>
      <c r="E65" s="246"/>
      <c r="F65" s="98"/>
      <c r="G65" s="261"/>
      <c r="H65" s="247" t="s">
        <v>139</v>
      </c>
      <c r="I65" s="245"/>
      <c r="J65" s="245"/>
      <c r="K65" s="246"/>
      <c r="L65" s="265"/>
      <c r="M65" s="242"/>
      <c r="N65" s="266"/>
      <c r="O65" s="99" t="s">
        <v>86</v>
      </c>
      <c r="P65" s="100"/>
      <c r="Q65" s="100"/>
      <c r="R65" s="101"/>
      <c r="S65" s="102"/>
      <c r="T65" s="103">
        <f>IF(T64="","",VLOOKUP(T64,'【記載例】シフト記号表（勤務時間帯）'!$C$5:$W$46,21,FALSE))</f>
        <v>6</v>
      </c>
      <c r="U65" s="104" t="str">
        <f>IF(U64="","",VLOOKUP(U64,'【記載例】シフト記号表（勤務時間帯）'!$C$5:$W$46,21,FALSE))</f>
        <v>-</v>
      </c>
      <c r="V65" s="104">
        <f>IF(V64="","",VLOOKUP(V64,'【記載例】シフト記号表（勤務時間帯）'!$C$5:$W$46,21,FALSE))</f>
        <v>6</v>
      </c>
      <c r="W65" s="104" t="str">
        <f>IF(W64="","",VLOOKUP(W64,'【記載例】シフト記号表（勤務時間帯）'!$C$5:$W$46,21,FALSE))</f>
        <v>-</v>
      </c>
      <c r="X65" s="104" t="str">
        <f>IF(X64="","",VLOOKUP(X64,'【記載例】シフト記号表（勤務時間帯）'!$C$5:$W$46,21,FALSE))</f>
        <v>-</v>
      </c>
      <c r="Y65" s="104">
        <f>IF(Y64="","",VLOOKUP(Y64,'【記載例】シフト記号表（勤務時間帯）'!$C$5:$W$46,21,FALSE))</f>
        <v>6</v>
      </c>
      <c r="Z65" s="105" t="str">
        <f>IF(Z64="","",VLOOKUP(Z64,'【記載例】シフト記号表（勤務時間帯）'!$C$5:$W$46,21,FALSE))</f>
        <v>-</v>
      </c>
      <c r="AA65" s="103">
        <f>IF(AA64="","",VLOOKUP(AA64,'【記載例】シフト記号表（勤務時間帯）'!$C$5:$W$46,21,FALSE))</f>
        <v>6</v>
      </c>
      <c r="AB65" s="104" t="str">
        <f>IF(AB64="","",VLOOKUP(AB64,'【記載例】シフト記号表（勤務時間帯）'!$C$5:$W$46,21,FALSE))</f>
        <v>-</v>
      </c>
      <c r="AC65" s="104" t="str">
        <f>IF(AC64="","",VLOOKUP(AC64,'【記載例】シフト記号表（勤務時間帯）'!$C$5:$W$46,21,FALSE))</f>
        <v>-</v>
      </c>
      <c r="AD65" s="104">
        <f>IF(AD64="","",VLOOKUP(AD64,'【記載例】シフト記号表（勤務時間帯）'!$C$5:$W$46,21,FALSE))</f>
        <v>6</v>
      </c>
      <c r="AE65" s="104" t="str">
        <f>IF(AE64="","",VLOOKUP(AE64,'【記載例】シフト記号表（勤務時間帯）'!$C$5:$W$46,21,FALSE))</f>
        <v>-</v>
      </c>
      <c r="AF65" s="104">
        <f>IF(AF64="","",VLOOKUP(AF64,'【記載例】シフト記号表（勤務時間帯）'!$C$5:$W$46,21,FALSE))</f>
        <v>6</v>
      </c>
      <c r="AG65" s="105" t="str">
        <f>IF(AG64="","",VLOOKUP(AG64,'【記載例】シフト記号表（勤務時間帯）'!$C$5:$W$46,21,FALSE))</f>
        <v>-</v>
      </c>
      <c r="AH65" s="103">
        <f>IF(AH64="","",VLOOKUP(AH64,'【記載例】シフト記号表（勤務時間帯）'!$C$5:$W$46,21,FALSE))</f>
        <v>6</v>
      </c>
      <c r="AI65" s="104" t="str">
        <f>IF(AI64="","",VLOOKUP(AI64,'【記載例】シフト記号表（勤務時間帯）'!$C$5:$W$46,21,FALSE))</f>
        <v>-</v>
      </c>
      <c r="AJ65" s="104" t="str">
        <f>IF(AJ64="","",VLOOKUP(AJ64,'【記載例】シフト記号表（勤務時間帯）'!$C$5:$W$46,21,FALSE))</f>
        <v>-</v>
      </c>
      <c r="AK65" s="104">
        <f>IF(AK64="","",VLOOKUP(AK64,'【記載例】シフト記号表（勤務時間帯）'!$C$5:$W$46,21,FALSE))</f>
        <v>6</v>
      </c>
      <c r="AL65" s="104" t="str">
        <f>IF(AL64="","",VLOOKUP(AL64,'【記載例】シフト記号表（勤務時間帯）'!$C$5:$W$46,21,FALSE))</f>
        <v>-</v>
      </c>
      <c r="AM65" s="104">
        <f>IF(AM64="","",VLOOKUP(AM64,'【記載例】シフト記号表（勤務時間帯）'!$C$5:$W$46,21,FALSE))</f>
        <v>6</v>
      </c>
      <c r="AN65" s="105" t="str">
        <f>IF(AN64="","",VLOOKUP(AN64,'【記載例】シフト記号表（勤務時間帯）'!$C$5:$W$46,21,FALSE))</f>
        <v>-</v>
      </c>
      <c r="AO65" s="103">
        <f>IF(AO64="","",VLOOKUP(AO64,'【記載例】シフト記号表（勤務時間帯）'!$C$5:$W$46,21,FALSE))</f>
        <v>6</v>
      </c>
      <c r="AP65" s="104" t="str">
        <f>IF(AP64="","",VLOOKUP(AP64,'【記載例】シフト記号表（勤務時間帯）'!$C$5:$W$46,21,FALSE))</f>
        <v>-</v>
      </c>
      <c r="AQ65" s="104">
        <f>IF(AQ64="","",VLOOKUP(AQ64,'【記載例】シフト記号表（勤務時間帯）'!$C$5:$W$46,21,FALSE))</f>
        <v>6</v>
      </c>
      <c r="AR65" s="104">
        <f>IF(AR64="","",VLOOKUP(AR64,'【記載例】シフト記号表（勤務時間帯）'!$C$5:$W$46,21,FALSE))</f>
        <v>6</v>
      </c>
      <c r="AS65" s="104" t="str">
        <f>IF(AS64="","",VLOOKUP(AS64,'【記載例】シフト記号表（勤務時間帯）'!$C$5:$W$46,21,FALSE))</f>
        <v>-</v>
      </c>
      <c r="AT65" s="104">
        <f>IF(AT64="","",VLOOKUP(AT64,'【記載例】シフト記号表（勤務時間帯）'!$C$5:$W$46,21,FALSE))</f>
        <v>6</v>
      </c>
      <c r="AU65" s="105" t="str">
        <f>IF(AU64="","",VLOOKUP(AU64,'【記載例】シフト記号表（勤務時間帯）'!$C$5:$W$46,21,FALSE))</f>
        <v>-</v>
      </c>
      <c r="AV65" s="103" t="str">
        <f>IF(AV64="","",VLOOKUP(AV64,'【記載例】シフト記号表（勤務時間帯）'!$C$5:$W$46,21,FALSE))</f>
        <v/>
      </c>
      <c r="AW65" s="104" t="str">
        <f>IF(AW64="","",VLOOKUP(AW64,'【記載例】シフト記号表（勤務時間帯）'!$C$5:$W$46,21,FALSE))</f>
        <v/>
      </c>
      <c r="AX65" s="106" t="str">
        <f>IF(AX64="","",VLOOKUP(AX64,'【記載例】シフト記号表（勤務時間帯）'!$C$5:$W$46,21,FALSE))</f>
        <v/>
      </c>
      <c r="AY65" s="248">
        <f>IF($BB$3="計画",SUM(T65:AU65),IF($BB$3="実績",SUM(T65:AX65),""))</f>
        <v>78</v>
      </c>
      <c r="AZ65" s="249"/>
      <c r="BA65" s="250">
        <f>IF($BB$3="計画",AY65/4,IF($BB$3="実績",(AY65/($BB$7/7)),""))</f>
        <v>19.5</v>
      </c>
      <c r="BB65" s="251"/>
      <c r="BC65" s="241"/>
      <c r="BD65" s="242"/>
      <c r="BE65" s="242"/>
      <c r="BF65" s="242"/>
      <c r="BG65" s="243"/>
    </row>
    <row r="66" spans="2:59" ht="20.25" customHeight="1" thickBot="1" x14ac:dyDescent="0.45">
      <c r="B66" s="97"/>
      <c r="C66" s="252"/>
      <c r="D66" s="253"/>
      <c r="E66" s="254"/>
      <c r="F66" s="143" t="str">
        <f>C65</f>
        <v>介護従業者</v>
      </c>
      <c r="G66" s="262"/>
      <c r="H66" s="255"/>
      <c r="I66" s="253"/>
      <c r="J66" s="253"/>
      <c r="K66" s="254"/>
      <c r="L66" s="267"/>
      <c r="M66" s="268"/>
      <c r="N66" s="269"/>
      <c r="O66" s="144" t="s">
        <v>87</v>
      </c>
      <c r="P66" s="145"/>
      <c r="Q66" s="145"/>
      <c r="R66" s="146"/>
      <c r="S66" s="147"/>
      <c r="T66" s="113" t="str">
        <f>IF(T64="","",VLOOKUP(T64,'【記載例】シフト記号表（勤務時間帯）'!$C$5:$Y$46,23,FALSE))</f>
        <v>-</v>
      </c>
      <c r="U66" s="114" t="str">
        <f>IF(U64="","",VLOOKUP(U64,'【記載例】シフト記号表（勤務時間帯）'!$C$5:$Y$46,23,FALSE))</f>
        <v>-</v>
      </c>
      <c r="V66" s="114" t="str">
        <f>IF(V64="","",VLOOKUP(V64,'【記載例】シフト記号表（勤務時間帯）'!$C$5:$Y$46,23,FALSE))</f>
        <v>-</v>
      </c>
      <c r="W66" s="114" t="str">
        <f>IF(W64="","",VLOOKUP(W64,'【記載例】シフト記号表（勤務時間帯）'!$C$5:$Y$46,23,FALSE))</f>
        <v>-</v>
      </c>
      <c r="X66" s="114" t="str">
        <f>IF(X64="","",VLOOKUP(X64,'【記載例】シフト記号表（勤務時間帯）'!$C$5:$Y$46,23,FALSE))</f>
        <v>-</v>
      </c>
      <c r="Y66" s="114" t="str">
        <f>IF(Y64="","",VLOOKUP(Y64,'【記載例】シフト記号表（勤務時間帯）'!$C$5:$Y$46,23,FALSE))</f>
        <v>-</v>
      </c>
      <c r="Z66" s="115" t="str">
        <f>IF(Z64="","",VLOOKUP(Z64,'【記載例】シフト記号表（勤務時間帯）'!$C$5:$Y$46,23,FALSE))</f>
        <v>-</v>
      </c>
      <c r="AA66" s="113" t="str">
        <f>IF(AA64="","",VLOOKUP(AA64,'【記載例】シフト記号表（勤務時間帯）'!$C$5:$Y$46,23,FALSE))</f>
        <v>-</v>
      </c>
      <c r="AB66" s="114" t="str">
        <f>IF(AB64="","",VLOOKUP(AB64,'【記載例】シフト記号表（勤務時間帯）'!$C$5:$Y$46,23,FALSE))</f>
        <v>-</v>
      </c>
      <c r="AC66" s="114" t="str">
        <f>IF(AC64="","",VLOOKUP(AC64,'【記載例】シフト記号表（勤務時間帯）'!$C$5:$Y$46,23,FALSE))</f>
        <v>-</v>
      </c>
      <c r="AD66" s="114" t="str">
        <f>IF(AD64="","",VLOOKUP(AD64,'【記載例】シフト記号表（勤務時間帯）'!$C$5:$Y$46,23,FALSE))</f>
        <v>-</v>
      </c>
      <c r="AE66" s="114" t="str">
        <f>IF(AE64="","",VLOOKUP(AE64,'【記載例】シフト記号表（勤務時間帯）'!$C$5:$Y$46,23,FALSE))</f>
        <v>-</v>
      </c>
      <c r="AF66" s="114" t="str">
        <f>IF(AF64="","",VLOOKUP(AF64,'【記載例】シフト記号表（勤務時間帯）'!$C$5:$Y$46,23,FALSE))</f>
        <v>-</v>
      </c>
      <c r="AG66" s="115" t="str">
        <f>IF(AG64="","",VLOOKUP(AG64,'【記載例】シフト記号表（勤務時間帯）'!$C$5:$Y$46,23,FALSE))</f>
        <v>-</v>
      </c>
      <c r="AH66" s="113" t="str">
        <f>IF(AH64="","",VLOOKUP(AH64,'【記載例】シフト記号表（勤務時間帯）'!$C$5:$Y$46,23,FALSE))</f>
        <v>-</v>
      </c>
      <c r="AI66" s="114" t="str">
        <f>IF(AI64="","",VLOOKUP(AI64,'【記載例】シフト記号表（勤務時間帯）'!$C$5:$Y$46,23,FALSE))</f>
        <v>-</v>
      </c>
      <c r="AJ66" s="114" t="str">
        <f>IF(AJ64="","",VLOOKUP(AJ64,'【記載例】シフト記号表（勤務時間帯）'!$C$5:$Y$46,23,FALSE))</f>
        <v>-</v>
      </c>
      <c r="AK66" s="114" t="str">
        <f>IF(AK64="","",VLOOKUP(AK64,'【記載例】シフト記号表（勤務時間帯）'!$C$5:$Y$46,23,FALSE))</f>
        <v>-</v>
      </c>
      <c r="AL66" s="114" t="str">
        <f>IF(AL64="","",VLOOKUP(AL64,'【記載例】シフト記号表（勤務時間帯）'!$C$5:$Y$46,23,FALSE))</f>
        <v>-</v>
      </c>
      <c r="AM66" s="114" t="str">
        <f>IF(AM64="","",VLOOKUP(AM64,'【記載例】シフト記号表（勤務時間帯）'!$C$5:$Y$46,23,FALSE))</f>
        <v>-</v>
      </c>
      <c r="AN66" s="115" t="str">
        <f>IF(AN64="","",VLOOKUP(AN64,'【記載例】シフト記号表（勤務時間帯）'!$C$5:$Y$46,23,FALSE))</f>
        <v>-</v>
      </c>
      <c r="AO66" s="113" t="str">
        <f>IF(AO64="","",VLOOKUP(AO64,'【記載例】シフト記号表（勤務時間帯）'!$C$5:$Y$46,23,FALSE))</f>
        <v>-</v>
      </c>
      <c r="AP66" s="114" t="str">
        <f>IF(AP64="","",VLOOKUP(AP64,'【記載例】シフト記号表（勤務時間帯）'!$C$5:$Y$46,23,FALSE))</f>
        <v>-</v>
      </c>
      <c r="AQ66" s="114" t="str">
        <f>IF(AQ64="","",VLOOKUP(AQ64,'【記載例】シフト記号表（勤務時間帯）'!$C$5:$Y$46,23,FALSE))</f>
        <v>-</v>
      </c>
      <c r="AR66" s="114" t="str">
        <f>IF(AR64="","",VLOOKUP(AR64,'【記載例】シフト記号表（勤務時間帯）'!$C$5:$Y$46,23,FALSE))</f>
        <v>-</v>
      </c>
      <c r="AS66" s="114" t="str">
        <f>IF(AS64="","",VLOOKUP(AS64,'【記載例】シフト記号表（勤務時間帯）'!$C$5:$Y$46,23,FALSE))</f>
        <v>-</v>
      </c>
      <c r="AT66" s="114" t="str">
        <f>IF(AT64="","",VLOOKUP(AT64,'【記載例】シフト記号表（勤務時間帯）'!$C$5:$Y$46,23,FALSE))</f>
        <v>-</v>
      </c>
      <c r="AU66" s="115" t="str">
        <f>IF(AU64="","",VLOOKUP(AU64,'【記載例】シフト記号表（勤務時間帯）'!$C$5:$Y$46,23,FALSE))</f>
        <v>-</v>
      </c>
      <c r="AV66" s="113" t="str">
        <f>IF(AV64="","",VLOOKUP(AV64,'【記載例】シフト記号表（勤務時間帯）'!$C$5:$Y$46,23,FALSE))</f>
        <v/>
      </c>
      <c r="AW66" s="114" t="str">
        <f>IF(AW64="","",VLOOKUP(AW64,'【記載例】シフト記号表（勤務時間帯）'!$C$5:$Y$46,23,FALSE))</f>
        <v/>
      </c>
      <c r="AX66" s="116" t="str">
        <f>IF(AX64="","",VLOOKUP(AX64,'【記載例】シフト記号表（勤務時間帯）'!$C$5:$Y$46,23,FALSE))</f>
        <v/>
      </c>
      <c r="AY66" s="256">
        <f>IF($BB$3="計画",SUM(T66:AU66),IF($BB$3="実績",SUM(T66:AX66),""))</f>
        <v>0</v>
      </c>
      <c r="AZ66" s="257"/>
      <c r="BA66" s="258">
        <f>IF($BB$3="計画",AY66/4,IF($BB$3="実績",(AY66/($BB$7/7)),""))</f>
        <v>0</v>
      </c>
      <c r="BB66" s="259"/>
      <c r="BC66" s="241"/>
      <c r="BD66" s="242"/>
      <c r="BE66" s="242"/>
      <c r="BF66" s="242"/>
      <c r="BG66" s="243"/>
    </row>
    <row r="67" spans="2:59" ht="20.25" customHeight="1" x14ac:dyDescent="0.4">
      <c r="B67" s="302" t="s">
        <v>242</v>
      </c>
      <c r="C67" s="303"/>
      <c r="D67" s="303"/>
      <c r="E67" s="303"/>
      <c r="F67" s="303"/>
      <c r="G67" s="303"/>
      <c r="H67" s="303"/>
      <c r="I67" s="303"/>
      <c r="J67" s="303"/>
      <c r="K67" s="303"/>
      <c r="L67" s="303"/>
      <c r="M67" s="303"/>
      <c r="N67" s="303"/>
      <c r="O67" s="303"/>
      <c r="P67" s="303"/>
      <c r="Q67" s="303"/>
      <c r="R67" s="303"/>
      <c r="S67" s="304"/>
      <c r="T67" s="148">
        <v>9</v>
      </c>
      <c r="U67" s="149">
        <v>5</v>
      </c>
      <c r="V67" s="149">
        <v>6</v>
      </c>
      <c r="W67" s="149">
        <v>7</v>
      </c>
      <c r="X67" s="149">
        <v>3</v>
      </c>
      <c r="Y67" s="149">
        <v>5</v>
      </c>
      <c r="Z67" s="150">
        <v>4</v>
      </c>
      <c r="AA67" s="151">
        <v>9</v>
      </c>
      <c r="AB67" s="149">
        <v>8</v>
      </c>
      <c r="AC67" s="149">
        <v>3</v>
      </c>
      <c r="AD67" s="149">
        <v>5</v>
      </c>
      <c r="AE67" s="149">
        <v>6</v>
      </c>
      <c r="AF67" s="149">
        <v>7</v>
      </c>
      <c r="AG67" s="150">
        <v>4</v>
      </c>
      <c r="AH67" s="151">
        <v>3</v>
      </c>
      <c r="AI67" s="149">
        <v>9</v>
      </c>
      <c r="AJ67" s="149">
        <v>6</v>
      </c>
      <c r="AK67" s="149">
        <v>7</v>
      </c>
      <c r="AL67" s="149">
        <v>8</v>
      </c>
      <c r="AM67" s="149">
        <v>9</v>
      </c>
      <c r="AN67" s="150">
        <v>4</v>
      </c>
      <c r="AO67" s="151">
        <v>7</v>
      </c>
      <c r="AP67" s="149">
        <v>5</v>
      </c>
      <c r="AQ67" s="149">
        <v>6</v>
      </c>
      <c r="AR67" s="149">
        <v>8</v>
      </c>
      <c r="AS67" s="149">
        <v>3</v>
      </c>
      <c r="AT67" s="149">
        <v>7</v>
      </c>
      <c r="AU67" s="150">
        <v>5</v>
      </c>
      <c r="AV67" s="151"/>
      <c r="AW67" s="149"/>
      <c r="AX67" s="152"/>
      <c r="AY67" s="286"/>
      <c r="AZ67" s="287"/>
      <c r="BA67" s="292"/>
      <c r="BB67" s="287"/>
      <c r="BC67" s="287"/>
      <c r="BD67" s="287"/>
      <c r="BE67" s="287"/>
      <c r="BF67" s="287"/>
      <c r="BG67" s="293"/>
    </row>
    <row r="68" spans="2:59" ht="20.25" customHeight="1" x14ac:dyDescent="0.4">
      <c r="B68" s="305" t="s">
        <v>243</v>
      </c>
      <c r="C68" s="306"/>
      <c r="D68" s="306"/>
      <c r="E68" s="306"/>
      <c r="F68" s="306"/>
      <c r="G68" s="306"/>
      <c r="H68" s="306"/>
      <c r="I68" s="306"/>
      <c r="J68" s="306"/>
      <c r="K68" s="306"/>
      <c r="L68" s="306"/>
      <c r="M68" s="306"/>
      <c r="N68" s="306"/>
      <c r="O68" s="306"/>
      <c r="P68" s="306"/>
      <c r="Q68" s="306"/>
      <c r="R68" s="306"/>
      <c r="S68" s="307"/>
      <c r="T68" s="153"/>
      <c r="U68" s="154"/>
      <c r="V68" s="154"/>
      <c r="W68" s="154"/>
      <c r="X68" s="154"/>
      <c r="Y68" s="154"/>
      <c r="Z68" s="155"/>
      <c r="AA68" s="156"/>
      <c r="AB68" s="154"/>
      <c r="AC68" s="154"/>
      <c r="AD68" s="154"/>
      <c r="AE68" s="154"/>
      <c r="AF68" s="154"/>
      <c r="AG68" s="155"/>
      <c r="AH68" s="156"/>
      <c r="AI68" s="154"/>
      <c r="AJ68" s="154"/>
      <c r="AK68" s="154"/>
      <c r="AL68" s="154"/>
      <c r="AM68" s="154"/>
      <c r="AN68" s="155"/>
      <c r="AO68" s="156"/>
      <c r="AP68" s="154"/>
      <c r="AQ68" s="154"/>
      <c r="AR68" s="154"/>
      <c r="AS68" s="154"/>
      <c r="AT68" s="154"/>
      <c r="AU68" s="155"/>
      <c r="AV68" s="156"/>
      <c r="AW68" s="154"/>
      <c r="AX68" s="157"/>
      <c r="AY68" s="288"/>
      <c r="AZ68" s="289"/>
      <c r="BA68" s="294"/>
      <c r="BB68" s="289"/>
      <c r="BC68" s="289"/>
      <c r="BD68" s="289"/>
      <c r="BE68" s="289"/>
      <c r="BF68" s="289"/>
      <c r="BG68" s="295"/>
    </row>
    <row r="69" spans="2:59" ht="20.25" customHeight="1" x14ac:dyDescent="0.4">
      <c r="B69" s="305" t="s">
        <v>215</v>
      </c>
      <c r="C69" s="306"/>
      <c r="D69" s="306"/>
      <c r="E69" s="306"/>
      <c r="F69" s="306"/>
      <c r="G69" s="306"/>
      <c r="H69" s="306"/>
      <c r="I69" s="306"/>
      <c r="J69" s="306"/>
      <c r="K69" s="306"/>
      <c r="L69" s="306"/>
      <c r="M69" s="306"/>
      <c r="N69" s="306"/>
      <c r="O69" s="306"/>
      <c r="P69" s="306"/>
      <c r="Q69" s="306"/>
      <c r="R69" s="306"/>
      <c r="S69" s="307"/>
      <c r="T69" s="153">
        <v>10</v>
      </c>
      <c r="U69" s="154">
        <v>10</v>
      </c>
      <c r="V69" s="154">
        <v>10</v>
      </c>
      <c r="W69" s="154">
        <v>10</v>
      </c>
      <c r="X69" s="154">
        <v>10</v>
      </c>
      <c r="Y69" s="154">
        <v>10</v>
      </c>
      <c r="Z69" s="158">
        <v>10</v>
      </c>
      <c r="AA69" s="159">
        <v>10</v>
      </c>
      <c r="AB69" s="154">
        <v>10</v>
      </c>
      <c r="AC69" s="154">
        <v>10</v>
      </c>
      <c r="AD69" s="154">
        <v>10</v>
      </c>
      <c r="AE69" s="154">
        <v>10</v>
      </c>
      <c r="AF69" s="154">
        <v>10</v>
      </c>
      <c r="AG69" s="158">
        <v>10</v>
      </c>
      <c r="AH69" s="159">
        <v>10</v>
      </c>
      <c r="AI69" s="154">
        <v>10</v>
      </c>
      <c r="AJ69" s="154">
        <v>10</v>
      </c>
      <c r="AK69" s="154">
        <v>10</v>
      </c>
      <c r="AL69" s="154">
        <v>10</v>
      </c>
      <c r="AM69" s="154">
        <v>10</v>
      </c>
      <c r="AN69" s="158">
        <v>10</v>
      </c>
      <c r="AO69" s="159">
        <v>10</v>
      </c>
      <c r="AP69" s="154">
        <v>10</v>
      </c>
      <c r="AQ69" s="154">
        <v>10</v>
      </c>
      <c r="AR69" s="154">
        <v>10</v>
      </c>
      <c r="AS69" s="154">
        <v>10</v>
      </c>
      <c r="AT69" s="154">
        <v>10</v>
      </c>
      <c r="AU69" s="158">
        <v>10</v>
      </c>
      <c r="AV69" s="159"/>
      <c r="AW69" s="154"/>
      <c r="AX69" s="157"/>
      <c r="AY69" s="288"/>
      <c r="AZ69" s="289"/>
      <c r="BA69" s="294"/>
      <c r="BB69" s="289"/>
      <c r="BC69" s="289"/>
      <c r="BD69" s="289"/>
      <c r="BE69" s="289"/>
      <c r="BF69" s="289"/>
      <c r="BG69" s="295"/>
    </row>
    <row r="70" spans="2:59" ht="20.25" customHeight="1" x14ac:dyDescent="0.4">
      <c r="B70" s="305" t="s">
        <v>216</v>
      </c>
      <c r="C70" s="306"/>
      <c r="D70" s="306"/>
      <c r="E70" s="306"/>
      <c r="F70" s="306"/>
      <c r="G70" s="306"/>
      <c r="H70" s="306"/>
      <c r="I70" s="306"/>
      <c r="J70" s="306"/>
      <c r="K70" s="306"/>
      <c r="L70" s="306"/>
      <c r="M70" s="306"/>
      <c r="N70" s="306"/>
      <c r="O70" s="306"/>
      <c r="P70" s="306"/>
      <c r="Q70" s="306"/>
      <c r="R70" s="306"/>
      <c r="S70" s="307"/>
      <c r="T70" s="153">
        <v>4</v>
      </c>
      <c r="U70" s="154">
        <v>4</v>
      </c>
      <c r="V70" s="154">
        <v>4</v>
      </c>
      <c r="W70" s="154">
        <v>4</v>
      </c>
      <c r="X70" s="154">
        <v>4</v>
      </c>
      <c r="Y70" s="154">
        <v>4</v>
      </c>
      <c r="Z70" s="158">
        <v>4</v>
      </c>
      <c r="AA70" s="159">
        <v>4</v>
      </c>
      <c r="AB70" s="154">
        <v>4</v>
      </c>
      <c r="AC70" s="154">
        <v>4</v>
      </c>
      <c r="AD70" s="154">
        <v>4</v>
      </c>
      <c r="AE70" s="154">
        <v>4</v>
      </c>
      <c r="AF70" s="154">
        <v>4</v>
      </c>
      <c r="AG70" s="158">
        <v>4</v>
      </c>
      <c r="AH70" s="159">
        <v>4</v>
      </c>
      <c r="AI70" s="154">
        <v>4</v>
      </c>
      <c r="AJ70" s="154">
        <v>4</v>
      </c>
      <c r="AK70" s="154">
        <v>4</v>
      </c>
      <c r="AL70" s="154">
        <v>4</v>
      </c>
      <c r="AM70" s="154">
        <v>4</v>
      </c>
      <c r="AN70" s="158">
        <v>4</v>
      </c>
      <c r="AO70" s="159">
        <v>4</v>
      </c>
      <c r="AP70" s="154">
        <v>4</v>
      </c>
      <c r="AQ70" s="154">
        <v>4</v>
      </c>
      <c r="AR70" s="154">
        <v>4</v>
      </c>
      <c r="AS70" s="154">
        <v>4</v>
      </c>
      <c r="AT70" s="154">
        <v>4</v>
      </c>
      <c r="AU70" s="158">
        <v>4</v>
      </c>
      <c r="AV70" s="159"/>
      <c r="AW70" s="154"/>
      <c r="AX70" s="157"/>
      <c r="AY70" s="290"/>
      <c r="AZ70" s="291"/>
      <c r="BA70" s="294"/>
      <c r="BB70" s="289"/>
      <c r="BC70" s="289"/>
      <c r="BD70" s="289"/>
      <c r="BE70" s="289"/>
      <c r="BF70" s="289"/>
      <c r="BG70" s="295"/>
    </row>
    <row r="71" spans="2:59" ht="20.25" customHeight="1" x14ac:dyDescent="0.4">
      <c r="B71" s="305" t="s">
        <v>217</v>
      </c>
      <c r="C71" s="306"/>
      <c r="D71" s="306"/>
      <c r="E71" s="306"/>
      <c r="F71" s="306"/>
      <c r="G71" s="306"/>
      <c r="H71" s="306"/>
      <c r="I71" s="306"/>
      <c r="J71" s="306"/>
      <c r="K71" s="306"/>
      <c r="L71" s="306"/>
      <c r="M71" s="306"/>
      <c r="N71" s="306"/>
      <c r="O71" s="306"/>
      <c r="P71" s="306"/>
      <c r="Q71" s="306"/>
      <c r="R71" s="306"/>
      <c r="S71" s="307"/>
      <c r="T71" s="160">
        <f t="shared" ref="T71:AX71" ca="1" si="1">IF(SUMIF($C$19:$E$66,"介護従業者",T19:T66)=0,"",SUMIF($C$19:$E$66,"介護従業者",T19:T66))</f>
        <v>46</v>
      </c>
      <c r="U71" s="114">
        <f t="shared" ca="1" si="1"/>
        <v>46</v>
      </c>
      <c r="V71" s="114">
        <f t="shared" ca="1" si="1"/>
        <v>45.5</v>
      </c>
      <c r="W71" s="114">
        <f t="shared" ca="1" si="1"/>
        <v>40.5</v>
      </c>
      <c r="X71" s="114">
        <f t="shared" ca="1" si="1"/>
        <v>40.5</v>
      </c>
      <c r="Y71" s="114">
        <f t="shared" ca="1" si="1"/>
        <v>41.5</v>
      </c>
      <c r="Z71" s="161">
        <f t="shared" ca="1" si="1"/>
        <v>43.5</v>
      </c>
      <c r="AA71" s="162">
        <f t="shared" ca="1" si="1"/>
        <v>43</v>
      </c>
      <c r="AB71" s="114">
        <f t="shared" ca="1" si="1"/>
        <v>48.5</v>
      </c>
      <c r="AC71" s="114">
        <f t="shared" ca="1" si="1"/>
        <v>48.5</v>
      </c>
      <c r="AD71" s="114">
        <f t="shared" ca="1" si="1"/>
        <v>48.5</v>
      </c>
      <c r="AE71" s="114">
        <f t="shared" ca="1" si="1"/>
        <v>45.999999999999993</v>
      </c>
      <c r="AF71" s="114">
        <f t="shared" ca="1" si="1"/>
        <v>48.5</v>
      </c>
      <c r="AG71" s="161">
        <f t="shared" ca="1" si="1"/>
        <v>47.999999999999993</v>
      </c>
      <c r="AH71" s="162">
        <f t="shared" ca="1" si="1"/>
        <v>44</v>
      </c>
      <c r="AI71" s="114">
        <f t="shared" ca="1" si="1"/>
        <v>43</v>
      </c>
      <c r="AJ71" s="114">
        <f t="shared" ca="1" si="1"/>
        <v>43</v>
      </c>
      <c r="AK71" s="114">
        <f t="shared" ca="1" si="1"/>
        <v>46</v>
      </c>
      <c r="AL71" s="114">
        <f t="shared" ca="1" si="1"/>
        <v>46</v>
      </c>
      <c r="AM71" s="114">
        <f t="shared" ca="1" si="1"/>
        <v>46.5</v>
      </c>
      <c r="AN71" s="161">
        <f t="shared" ca="1" si="1"/>
        <v>43.5</v>
      </c>
      <c r="AO71" s="162">
        <f t="shared" ca="1" si="1"/>
        <v>48.5</v>
      </c>
      <c r="AP71" s="114">
        <f t="shared" ca="1" si="1"/>
        <v>42.999999999999993</v>
      </c>
      <c r="AQ71" s="114">
        <f t="shared" ca="1" si="1"/>
        <v>49</v>
      </c>
      <c r="AR71" s="114">
        <f t="shared" ca="1" si="1"/>
        <v>43</v>
      </c>
      <c r="AS71" s="114">
        <f t="shared" ca="1" si="1"/>
        <v>46</v>
      </c>
      <c r="AT71" s="114">
        <f t="shared" ca="1" si="1"/>
        <v>48.5</v>
      </c>
      <c r="AU71" s="161">
        <f t="shared" ca="1" si="1"/>
        <v>46</v>
      </c>
      <c r="AV71" s="162" t="str">
        <f t="shared" ca="1" si="1"/>
        <v/>
      </c>
      <c r="AW71" s="114" t="str">
        <f t="shared" ca="1" si="1"/>
        <v/>
      </c>
      <c r="AX71" s="116" t="str">
        <f t="shared" ca="1" si="1"/>
        <v/>
      </c>
      <c r="AY71" s="236">
        <f ca="1">IF($BB$3="計画",SUM(T71:AU71),IF($BB$3="実績",SUM(T71:AX71),""))</f>
        <v>1270.5</v>
      </c>
      <c r="AZ71" s="237"/>
      <c r="BA71" s="294"/>
      <c r="BB71" s="289"/>
      <c r="BC71" s="289"/>
      <c r="BD71" s="289"/>
      <c r="BE71" s="289"/>
      <c r="BF71" s="289"/>
      <c r="BG71" s="295"/>
    </row>
    <row r="72" spans="2:59" ht="20.25" customHeight="1" thickBot="1" x14ac:dyDescent="0.45">
      <c r="B72" s="299" t="s">
        <v>218</v>
      </c>
      <c r="C72" s="300"/>
      <c r="D72" s="300"/>
      <c r="E72" s="300"/>
      <c r="F72" s="300"/>
      <c r="G72" s="300"/>
      <c r="H72" s="300"/>
      <c r="I72" s="300"/>
      <c r="J72" s="300"/>
      <c r="K72" s="300"/>
      <c r="L72" s="300"/>
      <c r="M72" s="300"/>
      <c r="N72" s="300"/>
      <c r="O72" s="300"/>
      <c r="P72" s="300"/>
      <c r="Q72" s="300"/>
      <c r="R72" s="300"/>
      <c r="S72" s="301"/>
      <c r="T72" s="163">
        <f t="shared" ref="T72:AX72" si="2">IF(SUMIF($F$19:$F$66,"介護従業者",T19:T66)=0,"",SUMIF($F$19:$F$66,"介護従業者",T19:T66))</f>
        <v>11.000000000000002</v>
      </c>
      <c r="U72" s="164">
        <f t="shared" si="2"/>
        <v>11.000000000000002</v>
      </c>
      <c r="V72" s="164">
        <f t="shared" si="2"/>
        <v>11.000000000000002</v>
      </c>
      <c r="W72" s="164">
        <f t="shared" si="2"/>
        <v>11.000000000000002</v>
      </c>
      <c r="X72" s="164">
        <f t="shared" si="2"/>
        <v>11.000000000000002</v>
      </c>
      <c r="Y72" s="164">
        <f t="shared" si="2"/>
        <v>11.000000000000002</v>
      </c>
      <c r="Z72" s="165">
        <f t="shared" si="2"/>
        <v>11.000000000000002</v>
      </c>
      <c r="AA72" s="166">
        <f t="shared" si="2"/>
        <v>11.000000000000002</v>
      </c>
      <c r="AB72" s="164">
        <f t="shared" si="2"/>
        <v>11.000000000000002</v>
      </c>
      <c r="AC72" s="164">
        <f t="shared" si="2"/>
        <v>11.000000000000002</v>
      </c>
      <c r="AD72" s="164">
        <f t="shared" si="2"/>
        <v>11.000000000000002</v>
      </c>
      <c r="AE72" s="164">
        <f t="shared" si="2"/>
        <v>11.000000000000002</v>
      </c>
      <c r="AF72" s="164">
        <f t="shared" si="2"/>
        <v>11.000000000000002</v>
      </c>
      <c r="AG72" s="165">
        <f t="shared" si="2"/>
        <v>11.000000000000002</v>
      </c>
      <c r="AH72" s="166">
        <f t="shared" si="2"/>
        <v>11.000000000000002</v>
      </c>
      <c r="AI72" s="164">
        <f t="shared" si="2"/>
        <v>11.000000000000002</v>
      </c>
      <c r="AJ72" s="164">
        <f t="shared" si="2"/>
        <v>11.000000000000002</v>
      </c>
      <c r="AK72" s="164">
        <f t="shared" si="2"/>
        <v>11.000000000000002</v>
      </c>
      <c r="AL72" s="164">
        <f t="shared" si="2"/>
        <v>11.000000000000002</v>
      </c>
      <c r="AM72" s="164">
        <f t="shared" si="2"/>
        <v>11.000000000000002</v>
      </c>
      <c r="AN72" s="165">
        <f t="shared" si="2"/>
        <v>11.000000000000002</v>
      </c>
      <c r="AO72" s="166">
        <f t="shared" si="2"/>
        <v>11.000000000000002</v>
      </c>
      <c r="AP72" s="164">
        <f t="shared" si="2"/>
        <v>11.000000000000002</v>
      </c>
      <c r="AQ72" s="164">
        <f t="shared" si="2"/>
        <v>11.000000000000002</v>
      </c>
      <c r="AR72" s="164">
        <f t="shared" si="2"/>
        <v>11.000000000000002</v>
      </c>
      <c r="AS72" s="164">
        <f t="shared" si="2"/>
        <v>11.000000000000002</v>
      </c>
      <c r="AT72" s="164">
        <f t="shared" si="2"/>
        <v>11.000000000000002</v>
      </c>
      <c r="AU72" s="165">
        <f t="shared" si="2"/>
        <v>11.000000000000002</v>
      </c>
      <c r="AV72" s="166" t="str">
        <f t="shared" si="2"/>
        <v/>
      </c>
      <c r="AW72" s="164" t="str">
        <f t="shared" si="2"/>
        <v/>
      </c>
      <c r="AX72" s="167" t="str">
        <f t="shared" si="2"/>
        <v/>
      </c>
      <c r="AY72" s="274">
        <f>IF($BB$3="計画",SUM(T72:AU72),IF($BB$3="実績",SUM(T72:AX72),""))</f>
        <v>308.00000000000006</v>
      </c>
      <c r="AZ72" s="275"/>
      <c r="BA72" s="296"/>
      <c r="BB72" s="297"/>
      <c r="BC72" s="297"/>
      <c r="BD72" s="297"/>
      <c r="BE72" s="297"/>
      <c r="BF72" s="297"/>
      <c r="BG72" s="298"/>
    </row>
    <row r="73" spans="2:59" s="13" customFormat="1" ht="20.25" customHeight="1" x14ac:dyDescent="0.4">
      <c r="B73" s="168"/>
      <c r="C73" s="169"/>
      <c r="D73" s="169"/>
      <c r="E73" s="169"/>
      <c r="F73" s="169"/>
      <c r="G73" s="168"/>
      <c r="H73" s="168"/>
      <c r="I73" s="168"/>
      <c r="J73" s="168"/>
      <c r="K73" s="168"/>
      <c r="L73" s="168"/>
      <c r="M73" s="168"/>
      <c r="N73" s="168"/>
      <c r="O73" s="168"/>
      <c r="P73" s="168"/>
      <c r="Q73" s="170"/>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71"/>
    </row>
    <row r="74" spans="2:59" ht="20.25" customHeight="1" x14ac:dyDescent="0.4">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row>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8"/>
      <c r="B127" s="8"/>
      <c r="C127" s="9"/>
      <c r="D127" s="9"/>
      <c r="E127" s="9"/>
      <c r="F127" s="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7"/>
      <c r="AX127" s="7"/>
      <c r="AY127" s="7"/>
      <c r="AZ127" s="7"/>
      <c r="BA127" s="7"/>
      <c r="BB127" s="7"/>
      <c r="BC127" s="7"/>
      <c r="BD127" s="7"/>
    </row>
    <row r="128" spans="1:56" x14ac:dyDescent="0.4">
      <c r="A128" s="8"/>
      <c r="B128" s="8"/>
      <c r="C128" s="9"/>
      <c r="D128" s="9"/>
      <c r="E128" s="9"/>
      <c r="F128" s="9"/>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7"/>
      <c r="AX128" s="7"/>
      <c r="AY128" s="7"/>
      <c r="AZ128" s="7"/>
      <c r="BA128" s="7"/>
      <c r="BB128" s="7"/>
      <c r="BC128" s="7"/>
      <c r="BD128" s="7"/>
    </row>
    <row r="129" spans="1:15" x14ac:dyDescent="0.4">
      <c r="A129" s="8"/>
      <c r="B129" s="8"/>
      <c r="C129" s="11"/>
      <c r="D129" s="11"/>
      <c r="E129" s="11"/>
      <c r="F129" s="11"/>
      <c r="G129" s="11"/>
      <c r="H129" s="9"/>
      <c r="I129" s="9"/>
      <c r="J129" s="8"/>
      <c r="K129" s="8"/>
      <c r="L129" s="8"/>
      <c r="M129" s="8"/>
      <c r="N129" s="8"/>
      <c r="O129" s="8"/>
    </row>
    <row r="130" spans="1:15" x14ac:dyDescent="0.4">
      <c r="A130" s="8"/>
      <c r="B130" s="8"/>
      <c r="C130" s="11"/>
      <c r="D130" s="11"/>
      <c r="E130" s="11"/>
      <c r="F130" s="11"/>
      <c r="G130" s="11"/>
      <c r="H130" s="9"/>
      <c r="I130" s="9"/>
      <c r="J130" s="8"/>
      <c r="K130" s="8"/>
      <c r="L130" s="8"/>
      <c r="M130" s="8"/>
      <c r="N130" s="8"/>
      <c r="O130" s="8"/>
    </row>
    <row r="131" spans="1:15" x14ac:dyDescent="0.4">
      <c r="C131" s="2"/>
      <c r="D131" s="2"/>
      <c r="E131" s="2"/>
      <c r="F131" s="2"/>
      <c r="G131" s="2"/>
    </row>
    <row r="132" spans="1:15" x14ac:dyDescent="0.4">
      <c r="C132" s="2"/>
      <c r="D132" s="2"/>
      <c r="E132" s="2"/>
      <c r="F132" s="2"/>
      <c r="G132" s="2"/>
    </row>
    <row r="133" spans="1:15" x14ac:dyDescent="0.4">
      <c r="C133" s="2"/>
      <c r="D133" s="2"/>
      <c r="E133" s="2"/>
      <c r="F133" s="2"/>
      <c r="G133" s="2"/>
    </row>
    <row r="134" spans="1:15" x14ac:dyDescent="0.4">
      <c r="C134" s="2"/>
      <c r="D134" s="2"/>
      <c r="E134" s="2"/>
      <c r="F134" s="2"/>
      <c r="G134" s="2"/>
    </row>
  </sheetData>
  <sheetProtection insertRows="0" deleteRows="0"/>
  <mergeCells count="284">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J11:L11"/>
    <mergeCell ref="N11:P11"/>
    <mergeCell ref="AT11:AU11"/>
    <mergeCell ref="AT5:AU5"/>
    <mergeCell ref="AX5:AY5"/>
    <mergeCell ref="BB5:BC5"/>
    <mergeCell ref="BB7:BC7"/>
    <mergeCell ref="AQ1:BF1"/>
    <mergeCell ref="Z2:AA2"/>
    <mergeCell ref="AC2:AD2"/>
    <mergeCell ref="AG2:AH2"/>
    <mergeCell ref="AQ2:BF2"/>
    <mergeCell ref="BB3:BE3"/>
    <mergeCell ref="T9:U9"/>
    <mergeCell ref="AT10:AU10"/>
    <mergeCell ref="BC12:BD12"/>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AY21:AZ21"/>
    <mergeCell ref="C19:E19"/>
    <mergeCell ref="G19:G21"/>
    <mergeCell ref="H19:K19"/>
    <mergeCell ref="L19:N21"/>
    <mergeCell ref="BA21:BB21"/>
    <mergeCell ref="J12:L12"/>
    <mergeCell ref="N12:P12"/>
    <mergeCell ref="AT12:AU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2:AZ72"/>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AY67:AZ70"/>
    <mergeCell ref="BA67:BG72"/>
    <mergeCell ref="B72:S72"/>
    <mergeCell ref="B67:S67"/>
    <mergeCell ref="B68:S68"/>
    <mergeCell ref="B69:S69"/>
    <mergeCell ref="B70:S70"/>
    <mergeCell ref="B71:S71"/>
    <mergeCell ref="AY71:AZ71"/>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T49:AX49 T61:AX61 T25:AX25 T28:AX28 T22:AX22 T34:AX34 T37:AX37 T31:AX31 T40:AX40 T43:AX43 T46:AX46 T52:AX52 T55:AX55 T58:AX58 T19:AX19 T64:AX64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P274"/>
  <sheetViews>
    <sheetView topLeftCell="A49" workbookViewId="0">
      <selection activeCell="F4" sqref="F4"/>
    </sheetView>
  </sheetViews>
  <sheetFormatPr defaultRowHeight="18.75" x14ac:dyDescent="0.4"/>
  <cols>
    <col min="1" max="1" width="1.625" style="16" customWidth="1"/>
    <col min="2" max="2" width="15.125" style="15" bestFit="1" customWidth="1"/>
    <col min="3" max="3" width="10.625" style="15" customWidth="1"/>
    <col min="4" max="4" width="3.375" style="15" bestFit="1" customWidth="1"/>
    <col min="5" max="5" width="15.625" style="16" customWidth="1"/>
    <col min="6" max="6" width="3.375" style="16" bestFit="1" customWidth="1"/>
    <col min="7" max="7" width="15.625" style="16" customWidth="1"/>
    <col min="8" max="8" width="3.375" style="16" bestFit="1" customWidth="1"/>
    <col min="9" max="9" width="15.625" style="15" customWidth="1"/>
    <col min="10" max="10" width="3.375" style="16" bestFit="1" customWidth="1"/>
    <col min="11" max="11" width="15.625" style="16" customWidth="1"/>
    <col min="12" max="12" width="5" style="16" customWidth="1"/>
    <col min="13" max="13" width="15.625" style="16" customWidth="1"/>
    <col min="14" max="14" width="3.375" style="16" customWidth="1"/>
    <col min="15" max="15" width="15.625" style="16" customWidth="1"/>
    <col min="16" max="16" width="3.375" style="16" customWidth="1"/>
    <col min="17" max="17" width="15.625" style="16" customWidth="1"/>
    <col min="18" max="18" width="3.375" style="16" customWidth="1"/>
    <col min="19" max="19" width="15.625" style="16" customWidth="1"/>
    <col min="20" max="20" width="3.375" style="16" customWidth="1"/>
    <col min="21" max="21" width="15.625" style="16" customWidth="1"/>
    <col min="22" max="22" width="3.375" style="16" customWidth="1"/>
    <col min="23" max="23" width="15.625" style="16" customWidth="1"/>
    <col min="24" max="24" width="3.375" style="16" customWidth="1"/>
    <col min="25" max="25" width="15.625" style="16" customWidth="1"/>
    <col min="26" max="16384" width="9" style="16"/>
  </cols>
  <sheetData>
    <row r="1" spans="1:42" x14ac:dyDescent="0.4">
      <c r="A1" s="172"/>
      <c r="B1" s="173" t="s">
        <v>34</v>
      </c>
      <c r="C1" s="174"/>
      <c r="D1" s="174"/>
      <c r="E1" s="172"/>
      <c r="F1" s="172"/>
      <c r="G1" s="172"/>
      <c r="H1" s="172"/>
      <c r="I1" s="174"/>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row>
    <row r="2" spans="1:42" x14ac:dyDescent="0.4">
      <c r="A2" s="172"/>
      <c r="B2" s="175" t="s">
        <v>35</v>
      </c>
      <c r="C2" s="174"/>
      <c r="D2" s="174"/>
      <c r="E2" s="176" t="s">
        <v>195</v>
      </c>
      <c r="F2" s="177"/>
      <c r="G2" s="177"/>
      <c r="H2" s="177"/>
      <c r="I2" s="178" t="s">
        <v>196</v>
      </c>
      <c r="J2" s="177"/>
      <c r="K2" s="177"/>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row>
    <row r="3" spans="1:42" x14ac:dyDescent="0.4">
      <c r="A3" s="172"/>
      <c r="B3" s="175"/>
      <c r="C3" s="174"/>
      <c r="D3" s="174"/>
      <c r="E3" s="374" t="s">
        <v>36</v>
      </c>
      <c r="F3" s="374"/>
      <c r="G3" s="374"/>
      <c r="H3" s="374"/>
      <c r="I3" s="374"/>
      <c r="J3" s="374"/>
      <c r="K3" s="374"/>
      <c r="L3" s="172"/>
      <c r="M3" s="374" t="s">
        <v>79</v>
      </c>
      <c r="N3" s="374"/>
      <c r="O3" s="374"/>
      <c r="P3" s="172"/>
      <c r="Q3" s="374" t="s">
        <v>78</v>
      </c>
      <c r="R3" s="374"/>
      <c r="S3" s="374"/>
      <c r="T3" s="374"/>
      <c r="U3" s="374"/>
      <c r="V3" s="374"/>
      <c r="W3" s="374"/>
      <c r="X3" s="172"/>
      <c r="Y3" s="179" t="s">
        <v>89</v>
      </c>
      <c r="Z3" s="172"/>
      <c r="AA3" s="172"/>
      <c r="AB3" s="172"/>
      <c r="AC3" s="172"/>
      <c r="AD3" s="172"/>
      <c r="AE3" s="172"/>
      <c r="AF3" s="172"/>
      <c r="AG3" s="172"/>
      <c r="AH3" s="172"/>
      <c r="AI3" s="172"/>
      <c r="AJ3" s="172"/>
      <c r="AK3" s="172"/>
      <c r="AL3" s="172"/>
      <c r="AM3" s="172"/>
      <c r="AN3" s="172"/>
      <c r="AO3" s="172"/>
      <c r="AP3" s="172"/>
    </row>
    <row r="4" spans="1:42" x14ac:dyDescent="0.4">
      <c r="A4" s="172"/>
      <c r="B4" s="174" t="s">
        <v>37</v>
      </c>
      <c r="C4" s="174" t="s">
        <v>4</v>
      </c>
      <c r="D4" s="174"/>
      <c r="E4" s="174" t="s">
        <v>38</v>
      </c>
      <c r="F4" s="174"/>
      <c r="G4" s="174" t="s">
        <v>39</v>
      </c>
      <c r="H4" s="172"/>
      <c r="I4" s="174" t="s">
        <v>40</v>
      </c>
      <c r="J4" s="172"/>
      <c r="K4" s="174" t="s">
        <v>36</v>
      </c>
      <c r="L4" s="172"/>
      <c r="M4" s="174" t="s">
        <v>41</v>
      </c>
      <c r="N4" s="172"/>
      <c r="O4" s="174" t="s">
        <v>42</v>
      </c>
      <c r="P4" s="172"/>
      <c r="Q4" s="174" t="s">
        <v>41</v>
      </c>
      <c r="R4" s="172"/>
      <c r="S4" s="174" t="s">
        <v>42</v>
      </c>
      <c r="T4" s="172"/>
      <c r="U4" s="174" t="s">
        <v>40</v>
      </c>
      <c r="V4" s="172"/>
      <c r="W4" s="174" t="s">
        <v>36</v>
      </c>
      <c r="X4" s="172"/>
      <c r="Y4" s="180" t="s">
        <v>90</v>
      </c>
      <c r="Z4" s="172"/>
      <c r="AA4" s="172"/>
      <c r="AB4" s="172"/>
      <c r="AC4" s="172"/>
      <c r="AD4" s="172"/>
      <c r="AE4" s="172"/>
      <c r="AF4" s="172"/>
      <c r="AG4" s="172"/>
      <c r="AH4" s="172"/>
      <c r="AI4" s="172"/>
      <c r="AJ4" s="172"/>
      <c r="AK4" s="172"/>
      <c r="AL4" s="172"/>
      <c r="AM4" s="172"/>
      <c r="AN4" s="172"/>
      <c r="AO4" s="172"/>
      <c r="AP4" s="172"/>
    </row>
    <row r="5" spans="1:42" x14ac:dyDescent="0.4">
      <c r="A5" s="172"/>
      <c r="B5" s="181" t="s">
        <v>43</v>
      </c>
      <c r="C5" s="182" t="s">
        <v>44</v>
      </c>
      <c r="D5" s="181" t="s">
        <v>16</v>
      </c>
      <c r="E5" s="183" t="s">
        <v>45</v>
      </c>
      <c r="F5" s="181" t="s">
        <v>17</v>
      </c>
      <c r="G5" s="183" t="s">
        <v>45</v>
      </c>
      <c r="H5" s="184" t="s">
        <v>46</v>
      </c>
      <c r="I5" s="183" t="s">
        <v>45</v>
      </c>
      <c r="J5" s="185" t="s">
        <v>2</v>
      </c>
      <c r="K5" s="186" t="s">
        <v>45</v>
      </c>
      <c r="L5" s="172"/>
      <c r="M5" s="187" t="s">
        <v>45</v>
      </c>
      <c r="N5" s="174" t="s">
        <v>17</v>
      </c>
      <c r="O5" s="187" t="s">
        <v>45</v>
      </c>
      <c r="P5" s="172"/>
      <c r="Q5" s="186" t="s">
        <v>45</v>
      </c>
      <c r="R5" s="174" t="s">
        <v>17</v>
      </c>
      <c r="S5" s="186" t="s">
        <v>45</v>
      </c>
      <c r="T5" s="188" t="s">
        <v>46</v>
      </c>
      <c r="U5" s="183" t="s">
        <v>45</v>
      </c>
      <c r="V5" s="172" t="s">
        <v>2</v>
      </c>
      <c r="W5" s="189" t="s">
        <v>45</v>
      </c>
      <c r="X5" s="172"/>
      <c r="Y5" s="189" t="s">
        <v>45</v>
      </c>
      <c r="Z5" s="172"/>
      <c r="AA5" s="172"/>
      <c r="AB5" s="172"/>
      <c r="AC5" s="172"/>
      <c r="AD5" s="172"/>
      <c r="AE5" s="172"/>
      <c r="AF5" s="172"/>
      <c r="AG5" s="172"/>
      <c r="AH5" s="172"/>
      <c r="AI5" s="172"/>
      <c r="AJ5" s="172"/>
      <c r="AK5" s="172"/>
      <c r="AL5" s="172"/>
      <c r="AM5" s="172"/>
      <c r="AN5" s="172"/>
      <c r="AO5" s="172"/>
      <c r="AP5" s="172"/>
    </row>
    <row r="6" spans="1:42" x14ac:dyDescent="0.4">
      <c r="A6" s="172"/>
      <c r="B6" s="181" t="s">
        <v>47</v>
      </c>
      <c r="C6" s="182" t="s">
        <v>48</v>
      </c>
      <c r="D6" s="181" t="s">
        <v>16</v>
      </c>
      <c r="E6" s="183" t="s">
        <v>45</v>
      </c>
      <c r="F6" s="181" t="s">
        <v>17</v>
      </c>
      <c r="G6" s="183" t="s">
        <v>45</v>
      </c>
      <c r="H6" s="184" t="s">
        <v>46</v>
      </c>
      <c r="I6" s="183" t="s">
        <v>45</v>
      </c>
      <c r="J6" s="185" t="s">
        <v>2</v>
      </c>
      <c r="K6" s="186" t="s">
        <v>45</v>
      </c>
      <c r="L6" s="172"/>
      <c r="M6" s="187" t="s">
        <v>45</v>
      </c>
      <c r="N6" s="174" t="s">
        <v>17</v>
      </c>
      <c r="O6" s="187" t="s">
        <v>45</v>
      </c>
      <c r="P6" s="172"/>
      <c r="Q6" s="186" t="s">
        <v>45</v>
      </c>
      <c r="R6" s="174" t="s">
        <v>17</v>
      </c>
      <c r="S6" s="186" t="s">
        <v>45</v>
      </c>
      <c r="T6" s="188" t="s">
        <v>46</v>
      </c>
      <c r="U6" s="183" t="s">
        <v>45</v>
      </c>
      <c r="V6" s="172" t="s">
        <v>2</v>
      </c>
      <c r="W6" s="189" t="s">
        <v>45</v>
      </c>
      <c r="X6" s="172"/>
      <c r="Y6" s="189" t="s">
        <v>45</v>
      </c>
      <c r="Z6" s="172"/>
      <c r="AA6" s="172"/>
      <c r="AB6" s="172"/>
      <c r="AC6" s="172"/>
      <c r="AD6" s="172"/>
      <c r="AE6" s="172"/>
      <c r="AF6" s="172"/>
      <c r="AG6" s="172"/>
      <c r="AH6" s="172"/>
      <c r="AI6" s="172"/>
      <c r="AJ6" s="172"/>
      <c r="AK6" s="172"/>
      <c r="AL6" s="172"/>
      <c r="AM6" s="172"/>
      <c r="AN6" s="172"/>
      <c r="AO6" s="172"/>
      <c r="AP6" s="172"/>
    </row>
    <row r="7" spans="1:42" x14ac:dyDescent="0.4">
      <c r="A7" s="172"/>
      <c r="B7" s="181" t="s">
        <v>49</v>
      </c>
      <c r="C7" s="182" t="s">
        <v>50</v>
      </c>
      <c r="D7" s="181" t="s">
        <v>16</v>
      </c>
      <c r="E7" s="183" t="s">
        <v>45</v>
      </c>
      <c r="F7" s="181" t="s">
        <v>17</v>
      </c>
      <c r="G7" s="183" t="s">
        <v>45</v>
      </c>
      <c r="H7" s="184" t="s">
        <v>46</v>
      </c>
      <c r="I7" s="183" t="s">
        <v>45</v>
      </c>
      <c r="J7" s="185" t="s">
        <v>2</v>
      </c>
      <c r="K7" s="186" t="s">
        <v>45</v>
      </c>
      <c r="L7" s="172"/>
      <c r="M7" s="187" t="s">
        <v>45</v>
      </c>
      <c r="N7" s="174" t="s">
        <v>17</v>
      </c>
      <c r="O7" s="187" t="s">
        <v>45</v>
      </c>
      <c r="P7" s="172"/>
      <c r="Q7" s="186" t="s">
        <v>45</v>
      </c>
      <c r="R7" s="174" t="s">
        <v>17</v>
      </c>
      <c r="S7" s="186" t="s">
        <v>45</v>
      </c>
      <c r="T7" s="188" t="s">
        <v>46</v>
      </c>
      <c r="U7" s="183" t="s">
        <v>45</v>
      </c>
      <c r="V7" s="172" t="s">
        <v>2</v>
      </c>
      <c r="W7" s="189" t="s">
        <v>45</v>
      </c>
      <c r="X7" s="172"/>
      <c r="Y7" s="189" t="s">
        <v>45</v>
      </c>
      <c r="Z7" s="172"/>
      <c r="AA7" s="172"/>
      <c r="AB7" s="172"/>
      <c r="AC7" s="172"/>
      <c r="AD7" s="172"/>
      <c r="AE7" s="172"/>
      <c r="AF7" s="172"/>
      <c r="AG7" s="172"/>
      <c r="AH7" s="172"/>
      <c r="AI7" s="172"/>
      <c r="AJ7" s="172"/>
      <c r="AK7" s="172"/>
      <c r="AL7" s="172"/>
      <c r="AM7" s="172"/>
      <c r="AN7" s="172"/>
      <c r="AO7" s="172"/>
      <c r="AP7" s="172"/>
    </row>
    <row r="8" spans="1:42" x14ac:dyDescent="0.4">
      <c r="A8" s="172"/>
      <c r="B8" s="181"/>
      <c r="C8" s="182" t="s">
        <v>51</v>
      </c>
      <c r="D8" s="181" t="s">
        <v>16</v>
      </c>
      <c r="E8" s="183">
        <v>0.29166666666666669</v>
      </c>
      <c r="F8" s="181" t="s">
        <v>17</v>
      </c>
      <c r="G8" s="183">
        <v>0.66666666666666663</v>
      </c>
      <c r="H8" s="184" t="s">
        <v>46</v>
      </c>
      <c r="I8" s="183">
        <v>4.1666666666666664E-2</v>
      </c>
      <c r="J8" s="185" t="s">
        <v>2</v>
      </c>
      <c r="K8" s="189">
        <f>IF(OR(E8="",G8=""),"",(G8+IF(E8&gt;G8,1,0)-E8-I8)*24)</f>
        <v>7.9999999999999982</v>
      </c>
      <c r="L8" s="172"/>
      <c r="M8" s="187">
        <f>小規模多機能型居宅介護!$J$11</f>
        <v>0.29166666666666669</v>
      </c>
      <c r="N8" s="174" t="s">
        <v>17</v>
      </c>
      <c r="O8" s="187">
        <f>小規模多機能型居宅介護!$N$11</f>
        <v>0.83333333333333337</v>
      </c>
      <c r="P8" s="172"/>
      <c r="Q8" s="190">
        <f t="shared" ref="Q8:Q21" si="0">IF(E8="","",IF(E8&lt;M8,M8,IF(E8&gt;=O8,"",E8)))</f>
        <v>0.29166666666666669</v>
      </c>
      <c r="R8" s="174" t="s">
        <v>17</v>
      </c>
      <c r="S8" s="190">
        <f t="shared" ref="S8:S21" si="1">IF(G8="","",IF(G8&gt;E8,IF(G8&lt;O8,G8,O8),O8))</f>
        <v>0.66666666666666663</v>
      </c>
      <c r="T8" s="188" t="s">
        <v>46</v>
      </c>
      <c r="U8" s="183">
        <f>I8</f>
        <v>4.1666666666666664E-2</v>
      </c>
      <c r="V8" s="172" t="s">
        <v>2</v>
      </c>
      <c r="W8" s="189">
        <f>IF(Q8="","",IF((S8+IF(Q8&gt;S8,1,0)-Q8-U8)*24=0,"",(S8+IF(Q8&gt;S8,1,0)-Q8-U8)*24))</f>
        <v>7.9999999999999982</v>
      </c>
      <c r="X8" s="172"/>
      <c r="Y8" s="189" t="str">
        <f>IF(W8="",K8,IF(OR(K8-W8=0,K8-W8&lt;0),"-",K8-W8))</f>
        <v>-</v>
      </c>
      <c r="Z8" s="172"/>
      <c r="AA8" s="172"/>
      <c r="AB8" s="172"/>
      <c r="AC8" s="172"/>
      <c r="AD8" s="172"/>
      <c r="AE8" s="172"/>
      <c r="AF8" s="172"/>
      <c r="AG8" s="172"/>
      <c r="AH8" s="172"/>
      <c r="AI8" s="172"/>
      <c r="AJ8" s="172"/>
      <c r="AK8" s="172"/>
      <c r="AL8" s="172"/>
      <c r="AM8" s="172"/>
      <c r="AN8" s="172"/>
      <c r="AO8" s="172"/>
      <c r="AP8" s="172"/>
    </row>
    <row r="9" spans="1:42" x14ac:dyDescent="0.4">
      <c r="A9" s="172"/>
      <c r="B9" s="181"/>
      <c r="C9" s="182" t="s">
        <v>52</v>
      </c>
      <c r="D9" s="181" t="s">
        <v>16</v>
      </c>
      <c r="E9" s="183">
        <v>0.45833333333333331</v>
      </c>
      <c r="F9" s="181" t="s">
        <v>17</v>
      </c>
      <c r="G9" s="183">
        <v>0.83333333333333337</v>
      </c>
      <c r="H9" s="184" t="s">
        <v>46</v>
      </c>
      <c r="I9" s="183">
        <v>4.1666666666666664E-2</v>
      </c>
      <c r="J9" s="185" t="s">
        <v>2</v>
      </c>
      <c r="K9" s="189">
        <f t="shared" ref="K9:K21" si="2">IF(OR(E9="",G9=""),"",(G9+IF(E9&gt;G9,1,0)-E9-I9)*24)</f>
        <v>8</v>
      </c>
      <c r="L9" s="172"/>
      <c r="M9" s="187">
        <f>小規模多機能型居宅介護!$J$11</f>
        <v>0.29166666666666669</v>
      </c>
      <c r="N9" s="174" t="s">
        <v>17</v>
      </c>
      <c r="O9" s="187">
        <f>小規模多機能型居宅介護!$N$11</f>
        <v>0.83333333333333337</v>
      </c>
      <c r="P9" s="172"/>
      <c r="Q9" s="190">
        <f t="shared" si="0"/>
        <v>0.45833333333333331</v>
      </c>
      <c r="R9" s="174" t="s">
        <v>17</v>
      </c>
      <c r="S9" s="190">
        <f t="shared" si="1"/>
        <v>0.83333333333333337</v>
      </c>
      <c r="T9" s="188" t="s">
        <v>46</v>
      </c>
      <c r="U9" s="183">
        <f t="shared" ref="U9:U21" si="3">I9</f>
        <v>4.1666666666666664E-2</v>
      </c>
      <c r="V9" s="172" t="s">
        <v>2</v>
      </c>
      <c r="W9" s="189">
        <f t="shared" ref="W9:W21" si="4">IF(Q9="","",IF((S9+IF(Q9&gt;S9,1,0)-Q9-U9)*24=0,"",(S9+IF(Q9&gt;S9,1,0)-Q9-U9)*24))</f>
        <v>8</v>
      </c>
      <c r="X9" s="172"/>
      <c r="Y9" s="189" t="str">
        <f t="shared" ref="Y9:Y21" si="5">IF(W9="",K9,IF(OR(K9-W9=0,K9-W9&lt;0),"-",K9-W9))</f>
        <v>-</v>
      </c>
      <c r="Z9" s="172"/>
      <c r="AA9" s="172"/>
      <c r="AB9" s="172"/>
      <c r="AC9" s="172"/>
      <c r="AD9" s="172"/>
      <c r="AE9" s="172"/>
      <c r="AF9" s="172"/>
      <c r="AG9" s="172"/>
      <c r="AH9" s="172"/>
      <c r="AI9" s="172"/>
      <c r="AJ9" s="172"/>
      <c r="AK9" s="172"/>
      <c r="AL9" s="172"/>
      <c r="AM9" s="172"/>
      <c r="AN9" s="172"/>
      <c r="AO9" s="172"/>
      <c r="AP9" s="172"/>
    </row>
    <row r="10" spans="1:42" x14ac:dyDescent="0.4">
      <c r="A10" s="172"/>
      <c r="B10" s="181"/>
      <c r="C10" s="182" t="s">
        <v>53</v>
      </c>
      <c r="D10" s="181" t="s">
        <v>16</v>
      </c>
      <c r="E10" s="183">
        <v>0.375</v>
      </c>
      <c r="F10" s="181" t="s">
        <v>17</v>
      </c>
      <c r="G10" s="183">
        <v>0.75</v>
      </c>
      <c r="H10" s="184" t="s">
        <v>46</v>
      </c>
      <c r="I10" s="183">
        <v>4.1666666666666699E-2</v>
      </c>
      <c r="J10" s="185" t="s">
        <v>2</v>
      </c>
      <c r="K10" s="189">
        <f t="shared" si="2"/>
        <v>8</v>
      </c>
      <c r="L10" s="172"/>
      <c r="M10" s="187">
        <f>小規模多機能型居宅介護!$J$11</f>
        <v>0.29166666666666669</v>
      </c>
      <c r="N10" s="174" t="s">
        <v>17</v>
      </c>
      <c r="O10" s="187">
        <f>小規模多機能型居宅介護!$N$11</f>
        <v>0.83333333333333337</v>
      </c>
      <c r="P10" s="172"/>
      <c r="Q10" s="190">
        <f t="shared" si="0"/>
        <v>0.375</v>
      </c>
      <c r="R10" s="174" t="s">
        <v>17</v>
      </c>
      <c r="S10" s="190">
        <f t="shared" si="1"/>
        <v>0.75</v>
      </c>
      <c r="T10" s="188" t="s">
        <v>46</v>
      </c>
      <c r="U10" s="183">
        <f t="shared" si="3"/>
        <v>4.1666666666666699E-2</v>
      </c>
      <c r="V10" s="172" t="s">
        <v>2</v>
      </c>
      <c r="W10" s="189">
        <f t="shared" si="4"/>
        <v>8</v>
      </c>
      <c r="X10" s="172"/>
      <c r="Y10" s="189" t="str">
        <f t="shared" si="5"/>
        <v>-</v>
      </c>
      <c r="Z10" s="172"/>
      <c r="AA10" s="172"/>
      <c r="AB10" s="172"/>
      <c r="AC10" s="172"/>
      <c r="AD10" s="172"/>
      <c r="AE10" s="172"/>
      <c r="AF10" s="172"/>
      <c r="AG10" s="172"/>
      <c r="AH10" s="172"/>
      <c r="AI10" s="172"/>
      <c r="AJ10" s="172"/>
      <c r="AK10" s="172"/>
      <c r="AL10" s="172"/>
      <c r="AM10" s="172"/>
      <c r="AN10" s="172"/>
      <c r="AO10" s="172"/>
      <c r="AP10" s="172"/>
    </row>
    <row r="11" spans="1:42" x14ac:dyDescent="0.4">
      <c r="A11" s="172"/>
      <c r="B11" s="181"/>
      <c r="C11" s="182" t="s">
        <v>54</v>
      </c>
      <c r="D11" s="181" t="s">
        <v>16</v>
      </c>
      <c r="E11" s="183">
        <v>0.35416666666666669</v>
      </c>
      <c r="F11" s="181" t="s">
        <v>17</v>
      </c>
      <c r="G11" s="183">
        <v>0.72916666666666663</v>
      </c>
      <c r="H11" s="184" t="s">
        <v>46</v>
      </c>
      <c r="I11" s="183">
        <v>4.1666666666666664E-2</v>
      </c>
      <c r="J11" s="185" t="s">
        <v>2</v>
      </c>
      <c r="K11" s="189">
        <f t="shared" si="2"/>
        <v>7.9999999999999982</v>
      </c>
      <c r="L11" s="172"/>
      <c r="M11" s="187">
        <f>小規模多機能型居宅介護!$J$11</f>
        <v>0.29166666666666669</v>
      </c>
      <c r="N11" s="174" t="s">
        <v>17</v>
      </c>
      <c r="O11" s="187">
        <f>小規模多機能型居宅介護!$N$11</f>
        <v>0.83333333333333337</v>
      </c>
      <c r="P11" s="172"/>
      <c r="Q11" s="190">
        <f t="shared" si="0"/>
        <v>0.35416666666666669</v>
      </c>
      <c r="R11" s="174" t="s">
        <v>17</v>
      </c>
      <c r="S11" s="190">
        <f t="shared" si="1"/>
        <v>0.72916666666666663</v>
      </c>
      <c r="T11" s="188" t="s">
        <v>46</v>
      </c>
      <c r="U11" s="183">
        <f t="shared" si="3"/>
        <v>4.1666666666666664E-2</v>
      </c>
      <c r="V11" s="172" t="s">
        <v>2</v>
      </c>
      <c r="W11" s="189">
        <f t="shared" si="4"/>
        <v>7.9999999999999982</v>
      </c>
      <c r="X11" s="172"/>
      <c r="Y11" s="189" t="str">
        <f t="shared" si="5"/>
        <v>-</v>
      </c>
      <c r="Z11" s="172"/>
      <c r="AA11" s="172"/>
      <c r="AB11" s="172"/>
      <c r="AC11" s="172"/>
      <c r="AD11" s="172"/>
      <c r="AE11" s="172"/>
      <c r="AF11" s="172"/>
      <c r="AG11" s="172"/>
      <c r="AH11" s="172"/>
      <c r="AI11" s="172"/>
      <c r="AJ11" s="172"/>
      <c r="AK11" s="172"/>
      <c r="AL11" s="172"/>
      <c r="AM11" s="172"/>
      <c r="AN11" s="172"/>
      <c r="AO11" s="172"/>
      <c r="AP11" s="172"/>
    </row>
    <row r="12" spans="1:42" x14ac:dyDescent="0.4">
      <c r="A12" s="172"/>
      <c r="B12" s="181"/>
      <c r="C12" s="182" t="s">
        <v>55</v>
      </c>
      <c r="D12" s="181" t="s">
        <v>16</v>
      </c>
      <c r="E12" s="183">
        <v>0.375</v>
      </c>
      <c r="F12" s="181" t="s">
        <v>17</v>
      </c>
      <c r="G12" s="183">
        <v>0.60416666666666663</v>
      </c>
      <c r="H12" s="184" t="s">
        <v>46</v>
      </c>
      <c r="I12" s="183">
        <v>0</v>
      </c>
      <c r="J12" s="185" t="s">
        <v>2</v>
      </c>
      <c r="K12" s="189">
        <f t="shared" si="2"/>
        <v>5.4999999999999991</v>
      </c>
      <c r="L12" s="172"/>
      <c r="M12" s="187">
        <f>小規模多機能型居宅介護!$J$11</f>
        <v>0.29166666666666669</v>
      </c>
      <c r="N12" s="174" t="s">
        <v>17</v>
      </c>
      <c r="O12" s="187">
        <f>小規模多機能型居宅介護!$N$11</f>
        <v>0.83333333333333337</v>
      </c>
      <c r="P12" s="172"/>
      <c r="Q12" s="190">
        <f t="shared" si="0"/>
        <v>0.375</v>
      </c>
      <c r="R12" s="174" t="s">
        <v>17</v>
      </c>
      <c r="S12" s="190">
        <f t="shared" si="1"/>
        <v>0.60416666666666663</v>
      </c>
      <c r="T12" s="188" t="s">
        <v>46</v>
      </c>
      <c r="U12" s="183">
        <f t="shared" si="3"/>
        <v>0</v>
      </c>
      <c r="V12" s="172" t="s">
        <v>2</v>
      </c>
      <c r="W12" s="189">
        <f t="shared" si="4"/>
        <v>5.4999999999999991</v>
      </c>
      <c r="X12" s="172"/>
      <c r="Y12" s="189" t="str">
        <f t="shared" si="5"/>
        <v>-</v>
      </c>
      <c r="Z12" s="172"/>
      <c r="AA12" s="172"/>
      <c r="AB12" s="172"/>
      <c r="AC12" s="172"/>
      <c r="AD12" s="172"/>
      <c r="AE12" s="172"/>
      <c r="AF12" s="172"/>
      <c r="AG12" s="172"/>
      <c r="AH12" s="172"/>
      <c r="AI12" s="172"/>
      <c r="AJ12" s="172"/>
      <c r="AK12" s="172"/>
      <c r="AL12" s="172"/>
      <c r="AM12" s="172"/>
      <c r="AN12" s="172"/>
      <c r="AO12" s="172"/>
      <c r="AP12" s="172"/>
    </row>
    <row r="13" spans="1:42" x14ac:dyDescent="0.4">
      <c r="A13" s="172"/>
      <c r="B13" s="181"/>
      <c r="C13" s="182" t="s">
        <v>56</v>
      </c>
      <c r="D13" s="181" t="s">
        <v>16</v>
      </c>
      <c r="E13" s="183">
        <v>0.375</v>
      </c>
      <c r="F13" s="181" t="s">
        <v>17</v>
      </c>
      <c r="G13" s="183">
        <v>0.625</v>
      </c>
      <c r="H13" s="184" t="s">
        <v>46</v>
      </c>
      <c r="I13" s="183">
        <v>2.0833333333333332E-2</v>
      </c>
      <c r="J13" s="185" t="s">
        <v>2</v>
      </c>
      <c r="K13" s="189">
        <f t="shared" si="2"/>
        <v>5.5</v>
      </c>
      <c r="L13" s="172"/>
      <c r="M13" s="187">
        <f>小規模多機能型居宅介護!$J$11</f>
        <v>0.29166666666666669</v>
      </c>
      <c r="N13" s="174" t="s">
        <v>17</v>
      </c>
      <c r="O13" s="187">
        <f>小規模多機能型居宅介護!$N$11</f>
        <v>0.83333333333333337</v>
      </c>
      <c r="P13" s="172"/>
      <c r="Q13" s="190">
        <f t="shared" si="0"/>
        <v>0.375</v>
      </c>
      <c r="R13" s="174" t="s">
        <v>17</v>
      </c>
      <c r="S13" s="190">
        <f t="shared" si="1"/>
        <v>0.625</v>
      </c>
      <c r="T13" s="188" t="s">
        <v>46</v>
      </c>
      <c r="U13" s="183">
        <f t="shared" si="3"/>
        <v>2.0833333333333332E-2</v>
      </c>
      <c r="V13" s="172" t="s">
        <v>2</v>
      </c>
      <c r="W13" s="189">
        <f t="shared" si="4"/>
        <v>5.5</v>
      </c>
      <c r="X13" s="172"/>
      <c r="Y13" s="189" t="str">
        <f t="shared" si="5"/>
        <v>-</v>
      </c>
      <c r="Z13" s="172"/>
      <c r="AA13" s="172"/>
      <c r="AB13" s="172"/>
      <c r="AC13" s="172"/>
      <c r="AD13" s="172"/>
      <c r="AE13" s="172"/>
      <c r="AF13" s="172"/>
      <c r="AG13" s="172"/>
      <c r="AH13" s="172"/>
      <c r="AI13" s="172"/>
      <c r="AJ13" s="172"/>
      <c r="AK13" s="172"/>
      <c r="AL13" s="172"/>
      <c r="AM13" s="172"/>
      <c r="AN13" s="172"/>
      <c r="AO13" s="172"/>
      <c r="AP13" s="172"/>
    </row>
    <row r="14" spans="1:42" x14ac:dyDescent="0.4">
      <c r="A14" s="172"/>
      <c r="B14" s="181"/>
      <c r="C14" s="182" t="s">
        <v>57</v>
      </c>
      <c r="D14" s="181" t="s">
        <v>16</v>
      </c>
      <c r="E14" s="183">
        <v>0.29166666666666669</v>
      </c>
      <c r="F14" s="181" t="s">
        <v>17</v>
      </c>
      <c r="G14" s="183">
        <v>0.39583333333333331</v>
      </c>
      <c r="H14" s="184" t="s">
        <v>46</v>
      </c>
      <c r="I14" s="183">
        <v>0</v>
      </c>
      <c r="J14" s="185" t="s">
        <v>2</v>
      </c>
      <c r="K14" s="189">
        <f t="shared" si="2"/>
        <v>2.4999999999999991</v>
      </c>
      <c r="L14" s="172"/>
      <c r="M14" s="187">
        <f>小規模多機能型居宅介護!$J$11</f>
        <v>0.29166666666666669</v>
      </c>
      <c r="N14" s="174" t="s">
        <v>17</v>
      </c>
      <c r="O14" s="187">
        <f>小規模多機能型居宅介護!$N$11</f>
        <v>0.83333333333333337</v>
      </c>
      <c r="P14" s="172"/>
      <c r="Q14" s="190">
        <f t="shared" si="0"/>
        <v>0.29166666666666669</v>
      </c>
      <c r="R14" s="174" t="s">
        <v>17</v>
      </c>
      <c r="S14" s="190">
        <f t="shared" si="1"/>
        <v>0.39583333333333331</v>
      </c>
      <c r="T14" s="188" t="s">
        <v>46</v>
      </c>
      <c r="U14" s="183">
        <f t="shared" si="3"/>
        <v>0</v>
      </c>
      <c r="V14" s="172" t="s">
        <v>2</v>
      </c>
      <c r="W14" s="189">
        <f t="shared" si="4"/>
        <v>2.4999999999999991</v>
      </c>
      <c r="X14" s="172"/>
      <c r="Y14" s="189" t="str">
        <f t="shared" si="5"/>
        <v>-</v>
      </c>
      <c r="Z14" s="172"/>
      <c r="AA14" s="172"/>
      <c r="AB14" s="172"/>
      <c r="AC14" s="172"/>
      <c r="AD14" s="172"/>
      <c r="AE14" s="172"/>
      <c r="AF14" s="172"/>
      <c r="AG14" s="172"/>
      <c r="AH14" s="172"/>
      <c r="AI14" s="172"/>
      <c r="AJ14" s="172"/>
      <c r="AK14" s="172"/>
      <c r="AL14" s="172"/>
      <c r="AM14" s="172"/>
      <c r="AN14" s="172"/>
      <c r="AO14" s="172"/>
      <c r="AP14" s="172"/>
    </row>
    <row r="15" spans="1:42" x14ac:dyDescent="0.4">
      <c r="A15" s="172"/>
      <c r="B15" s="181"/>
      <c r="C15" s="182" t="s">
        <v>58</v>
      </c>
      <c r="D15" s="181" t="s">
        <v>16</v>
      </c>
      <c r="E15" s="183">
        <v>0.6875</v>
      </c>
      <c r="F15" s="181" t="s">
        <v>17</v>
      </c>
      <c r="G15" s="183">
        <v>0.83333333333333337</v>
      </c>
      <c r="H15" s="184" t="s">
        <v>46</v>
      </c>
      <c r="I15" s="183">
        <v>0</v>
      </c>
      <c r="J15" s="185" t="s">
        <v>2</v>
      </c>
      <c r="K15" s="189">
        <f t="shared" si="2"/>
        <v>3.5000000000000009</v>
      </c>
      <c r="L15" s="172"/>
      <c r="M15" s="187">
        <f>小規模多機能型居宅介護!$J$11</f>
        <v>0.29166666666666669</v>
      </c>
      <c r="N15" s="174" t="s">
        <v>17</v>
      </c>
      <c r="O15" s="187">
        <f>小規模多機能型居宅介護!$N$11</f>
        <v>0.83333333333333337</v>
      </c>
      <c r="P15" s="172"/>
      <c r="Q15" s="190">
        <f t="shared" si="0"/>
        <v>0.6875</v>
      </c>
      <c r="R15" s="174" t="s">
        <v>17</v>
      </c>
      <c r="S15" s="190">
        <f t="shared" si="1"/>
        <v>0.83333333333333337</v>
      </c>
      <c r="T15" s="188" t="s">
        <v>46</v>
      </c>
      <c r="U15" s="183">
        <f t="shared" si="3"/>
        <v>0</v>
      </c>
      <c r="V15" s="172" t="s">
        <v>2</v>
      </c>
      <c r="W15" s="189">
        <f t="shared" si="4"/>
        <v>3.5000000000000009</v>
      </c>
      <c r="X15" s="172"/>
      <c r="Y15" s="189" t="str">
        <f t="shared" si="5"/>
        <v>-</v>
      </c>
      <c r="Z15" s="172"/>
      <c r="AA15" s="172"/>
      <c r="AB15" s="172"/>
      <c r="AC15" s="172"/>
      <c r="AD15" s="172"/>
      <c r="AE15" s="172"/>
      <c r="AF15" s="172"/>
      <c r="AG15" s="172"/>
      <c r="AH15" s="172"/>
      <c r="AI15" s="172"/>
      <c r="AJ15" s="172"/>
      <c r="AK15" s="172"/>
      <c r="AL15" s="172"/>
      <c r="AM15" s="172"/>
      <c r="AN15" s="172"/>
      <c r="AO15" s="172"/>
      <c r="AP15" s="172"/>
    </row>
    <row r="16" spans="1:42" x14ac:dyDescent="0.4">
      <c r="A16" s="172"/>
      <c r="B16" s="181"/>
      <c r="C16" s="182" t="s">
        <v>59</v>
      </c>
      <c r="D16" s="181" t="s">
        <v>16</v>
      </c>
      <c r="E16" s="183">
        <v>0.66666666666666663</v>
      </c>
      <c r="F16" s="181" t="s">
        <v>17</v>
      </c>
      <c r="G16" s="183">
        <v>0.29166666666666669</v>
      </c>
      <c r="H16" s="184" t="s">
        <v>46</v>
      </c>
      <c r="I16" s="183">
        <v>4.1666666666666664E-2</v>
      </c>
      <c r="J16" s="185" t="s">
        <v>2</v>
      </c>
      <c r="K16" s="189">
        <f t="shared" si="2"/>
        <v>14.000000000000004</v>
      </c>
      <c r="L16" s="172"/>
      <c r="M16" s="187">
        <f>小規模多機能型居宅介護!$J$11</f>
        <v>0.29166666666666669</v>
      </c>
      <c r="N16" s="174" t="s">
        <v>17</v>
      </c>
      <c r="O16" s="187">
        <f>小規模多機能型居宅介護!$N$11</f>
        <v>0.83333333333333337</v>
      </c>
      <c r="P16" s="172"/>
      <c r="Q16" s="190">
        <f t="shared" si="0"/>
        <v>0.66666666666666663</v>
      </c>
      <c r="R16" s="174" t="s">
        <v>17</v>
      </c>
      <c r="S16" s="190">
        <f t="shared" si="1"/>
        <v>0.83333333333333337</v>
      </c>
      <c r="T16" s="188" t="s">
        <v>46</v>
      </c>
      <c r="U16" s="183">
        <f t="shared" si="3"/>
        <v>4.1666666666666664E-2</v>
      </c>
      <c r="V16" s="172" t="s">
        <v>2</v>
      </c>
      <c r="W16" s="189">
        <f t="shared" si="4"/>
        <v>3.0000000000000018</v>
      </c>
      <c r="X16" s="172"/>
      <c r="Y16" s="189">
        <f t="shared" si="5"/>
        <v>11.000000000000002</v>
      </c>
      <c r="Z16" s="172"/>
      <c r="AA16" s="172"/>
      <c r="AB16" s="172"/>
      <c r="AC16" s="172"/>
      <c r="AD16" s="172"/>
      <c r="AE16" s="172"/>
      <c r="AF16" s="172"/>
      <c r="AG16" s="172"/>
      <c r="AH16" s="172"/>
      <c r="AI16" s="172"/>
      <c r="AJ16" s="172"/>
      <c r="AK16" s="172"/>
      <c r="AL16" s="172"/>
      <c r="AM16" s="172"/>
      <c r="AN16" s="172"/>
      <c r="AO16" s="172"/>
      <c r="AP16" s="172"/>
    </row>
    <row r="17" spans="1:42" x14ac:dyDescent="0.4">
      <c r="A17" s="172"/>
      <c r="B17" s="181"/>
      <c r="C17" s="182" t="s">
        <v>60</v>
      </c>
      <c r="D17" s="181" t="s">
        <v>16</v>
      </c>
      <c r="E17" s="183">
        <v>0.29166666666666669</v>
      </c>
      <c r="F17" s="181" t="s">
        <v>17</v>
      </c>
      <c r="G17" s="183">
        <v>0.375</v>
      </c>
      <c r="H17" s="184" t="s">
        <v>46</v>
      </c>
      <c r="I17" s="183">
        <v>0</v>
      </c>
      <c r="J17" s="185" t="s">
        <v>2</v>
      </c>
      <c r="K17" s="189">
        <f t="shared" si="2"/>
        <v>1.9999999999999996</v>
      </c>
      <c r="L17" s="172"/>
      <c r="M17" s="187">
        <f>小規模多機能型居宅介護!$J$11</f>
        <v>0.29166666666666669</v>
      </c>
      <c r="N17" s="174" t="s">
        <v>17</v>
      </c>
      <c r="O17" s="187">
        <f>小規模多機能型居宅介護!$N$11</f>
        <v>0.83333333333333337</v>
      </c>
      <c r="P17" s="172"/>
      <c r="Q17" s="190">
        <f t="shared" si="0"/>
        <v>0.29166666666666669</v>
      </c>
      <c r="R17" s="174" t="s">
        <v>17</v>
      </c>
      <c r="S17" s="190">
        <f t="shared" si="1"/>
        <v>0.375</v>
      </c>
      <c r="T17" s="188" t="s">
        <v>46</v>
      </c>
      <c r="U17" s="183">
        <f t="shared" si="3"/>
        <v>0</v>
      </c>
      <c r="V17" s="172" t="s">
        <v>2</v>
      </c>
      <c r="W17" s="189">
        <f t="shared" si="4"/>
        <v>1.9999999999999996</v>
      </c>
      <c r="X17" s="172"/>
      <c r="Y17" s="189" t="str">
        <f t="shared" si="5"/>
        <v>-</v>
      </c>
      <c r="Z17" s="172"/>
      <c r="AA17" s="172"/>
      <c r="AB17" s="172"/>
      <c r="AC17" s="172"/>
      <c r="AD17" s="172"/>
      <c r="AE17" s="172"/>
      <c r="AF17" s="172"/>
      <c r="AG17" s="172"/>
      <c r="AH17" s="172"/>
      <c r="AI17" s="172"/>
      <c r="AJ17" s="172"/>
      <c r="AK17" s="172"/>
      <c r="AL17" s="172"/>
      <c r="AM17" s="172"/>
      <c r="AN17" s="172"/>
      <c r="AO17" s="172"/>
      <c r="AP17" s="172"/>
    </row>
    <row r="18" spans="1:42" x14ac:dyDescent="0.4">
      <c r="A18" s="172"/>
      <c r="B18" s="181"/>
      <c r="C18" s="182" t="s">
        <v>61</v>
      </c>
      <c r="D18" s="181" t="s">
        <v>16</v>
      </c>
      <c r="E18" s="183"/>
      <c r="F18" s="181" t="s">
        <v>17</v>
      </c>
      <c r="G18" s="183"/>
      <c r="H18" s="184" t="s">
        <v>46</v>
      </c>
      <c r="I18" s="183">
        <v>0</v>
      </c>
      <c r="J18" s="185" t="s">
        <v>2</v>
      </c>
      <c r="K18" s="189" t="str">
        <f t="shared" si="2"/>
        <v/>
      </c>
      <c r="L18" s="172"/>
      <c r="M18" s="187">
        <f>小規模多機能型居宅介護!$J$11</f>
        <v>0.29166666666666669</v>
      </c>
      <c r="N18" s="174" t="s">
        <v>17</v>
      </c>
      <c r="O18" s="187">
        <f>小規模多機能型居宅介護!$N$11</f>
        <v>0.83333333333333337</v>
      </c>
      <c r="P18" s="172"/>
      <c r="Q18" s="190" t="str">
        <f t="shared" si="0"/>
        <v/>
      </c>
      <c r="R18" s="174" t="s">
        <v>17</v>
      </c>
      <c r="S18" s="190" t="str">
        <f t="shared" si="1"/>
        <v/>
      </c>
      <c r="T18" s="188" t="s">
        <v>46</v>
      </c>
      <c r="U18" s="183">
        <f t="shared" si="3"/>
        <v>0</v>
      </c>
      <c r="V18" s="172" t="s">
        <v>2</v>
      </c>
      <c r="W18" s="189" t="str">
        <f t="shared" si="4"/>
        <v/>
      </c>
      <c r="X18" s="172"/>
      <c r="Y18" s="189" t="str">
        <f t="shared" si="5"/>
        <v/>
      </c>
      <c r="Z18" s="172"/>
      <c r="AA18" s="172"/>
      <c r="AB18" s="172"/>
      <c r="AC18" s="172"/>
      <c r="AD18" s="172"/>
      <c r="AE18" s="172"/>
      <c r="AF18" s="172"/>
      <c r="AG18" s="172"/>
      <c r="AH18" s="172"/>
      <c r="AI18" s="172"/>
      <c r="AJ18" s="172"/>
      <c r="AK18" s="172"/>
      <c r="AL18" s="172"/>
      <c r="AM18" s="172"/>
      <c r="AN18" s="172"/>
      <c r="AO18" s="172"/>
      <c r="AP18" s="172"/>
    </row>
    <row r="19" spans="1:42" x14ac:dyDescent="0.4">
      <c r="A19" s="172"/>
      <c r="B19" s="181"/>
      <c r="C19" s="182" t="s">
        <v>62</v>
      </c>
      <c r="D19" s="181" t="s">
        <v>16</v>
      </c>
      <c r="E19" s="183"/>
      <c r="F19" s="181" t="s">
        <v>17</v>
      </c>
      <c r="G19" s="183"/>
      <c r="H19" s="184" t="s">
        <v>46</v>
      </c>
      <c r="I19" s="183">
        <v>0</v>
      </c>
      <c r="J19" s="185" t="s">
        <v>2</v>
      </c>
      <c r="K19" s="189" t="str">
        <f t="shared" si="2"/>
        <v/>
      </c>
      <c r="L19" s="172"/>
      <c r="M19" s="187">
        <f>小規模多機能型居宅介護!$J$11</f>
        <v>0.29166666666666669</v>
      </c>
      <c r="N19" s="174" t="s">
        <v>17</v>
      </c>
      <c r="O19" s="187">
        <f>小規模多機能型居宅介護!$N$11</f>
        <v>0.83333333333333337</v>
      </c>
      <c r="P19" s="172"/>
      <c r="Q19" s="190" t="str">
        <f t="shared" si="0"/>
        <v/>
      </c>
      <c r="R19" s="174" t="s">
        <v>17</v>
      </c>
      <c r="S19" s="190" t="str">
        <f t="shared" si="1"/>
        <v/>
      </c>
      <c r="T19" s="188" t="s">
        <v>46</v>
      </c>
      <c r="U19" s="183">
        <f t="shared" si="3"/>
        <v>0</v>
      </c>
      <c r="V19" s="172" t="s">
        <v>2</v>
      </c>
      <c r="W19" s="189" t="str">
        <f t="shared" si="4"/>
        <v/>
      </c>
      <c r="X19" s="172"/>
      <c r="Y19" s="189" t="str">
        <f t="shared" si="5"/>
        <v/>
      </c>
      <c r="Z19" s="172"/>
      <c r="AA19" s="172"/>
      <c r="AB19" s="172"/>
      <c r="AC19" s="172"/>
      <c r="AD19" s="172"/>
      <c r="AE19" s="172"/>
      <c r="AF19" s="172"/>
      <c r="AG19" s="172"/>
      <c r="AH19" s="172"/>
      <c r="AI19" s="172"/>
      <c r="AJ19" s="172"/>
      <c r="AK19" s="172"/>
      <c r="AL19" s="172"/>
      <c r="AM19" s="172"/>
      <c r="AN19" s="172"/>
      <c r="AO19" s="172"/>
      <c r="AP19" s="172"/>
    </row>
    <row r="20" spans="1:42" x14ac:dyDescent="0.4">
      <c r="A20" s="172"/>
      <c r="B20" s="181"/>
      <c r="C20" s="182" t="s">
        <v>63</v>
      </c>
      <c r="D20" s="181" t="s">
        <v>16</v>
      </c>
      <c r="E20" s="183"/>
      <c r="F20" s="181" t="s">
        <v>17</v>
      </c>
      <c r="G20" s="183"/>
      <c r="H20" s="184" t="s">
        <v>46</v>
      </c>
      <c r="I20" s="183">
        <v>0</v>
      </c>
      <c r="J20" s="185" t="s">
        <v>2</v>
      </c>
      <c r="K20" s="189" t="str">
        <f t="shared" si="2"/>
        <v/>
      </c>
      <c r="L20" s="172"/>
      <c r="M20" s="187">
        <f>小規模多機能型居宅介護!$J$11</f>
        <v>0.29166666666666669</v>
      </c>
      <c r="N20" s="174" t="s">
        <v>17</v>
      </c>
      <c r="O20" s="187">
        <f>小規模多機能型居宅介護!$N$11</f>
        <v>0.83333333333333337</v>
      </c>
      <c r="P20" s="172"/>
      <c r="Q20" s="190" t="str">
        <f t="shared" si="0"/>
        <v/>
      </c>
      <c r="R20" s="174" t="s">
        <v>17</v>
      </c>
      <c r="S20" s="190" t="str">
        <f t="shared" si="1"/>
        <v/>
      </c>
      <c r="T20" s="188" t="s">
        <v>46</v>
      </c>
      <c r="U20" s="183">
        <f t="shared" si="3"/>
        <v>0</v>
      </c>
      <c r="V20" s="172" t="s">
        <v>2</v>
      </c>
      <c r="W20" s="189" t="str">
        <f t="shared" si="4"/>
        <v/>
      </c>
      <c r="X20" s="172"/>
      <c r="Y20" s="189" t="str">
        <f t="shared" si="5"/>
        <v/>
      </c>
      <c r="Z20" s="172"/>
      <c r="AA20" s="172"/>
      <c r="AB20" s="172"/>
      <c r="AC20" s="172"/>
      <c r="AD20" s="172"/>
      <c r="AE20" s="172"/>
      <c r="AF20" s="172"/>
      <c r="AG20" s="172"/>
      <c r="AH20" s="172"/>
      <c r="AI20" s="172"/>
      <c r="AJ20" s="172"/>
      <c r="AK20" s="172"/>
      <c r="AL20" s="172"/>
      <c r="AM20" s="172"/>
      <c r="AN20" s="172"/>
      <c r="AO20" s="172"/>
      <c r="AP20" s="172"/>
    </row>
    <row r="21" spans="1:42" x14ac:dyDescent="0.4">
      <c r="A21" s="172"/>
      <c r="B21" s="181"/>
      <c r="C21" s="182" t="s">
        <v>64</v>
      </c>
      <c r="D21" s="181" t="s">
        <v>16</v>
      </c>
      <c r="E21" s="183"/>
      <c r="F21" s="181" t="s">
        <v>17</v>
      </c>
      <c r="G21" s="183"/>
      <c r="H21" s="184" t="s">
        <v>46</v>
      </c>
      <c r="I21" s="183">
        <v>0</v>
      </c>
      <c r="J21" s="185" t="s">
        <v>2</v>
      </c>
      <c r="K21" s="189" t="str">
        <f t="shared" si="2"/>
        <v/>
      </c>
      <c r="L21" s="172"/>
      <c r="M21" s="187">
        <f>小規模多機能型居宅介護!$J$11</f>
        <v>0.29166666666666669</v>
      </c>
      <c r="N21" s="174" t="s">
        <v>17</v>
      </c>
      <c r="O21" s="187">
        <f>小規模多機能型居宅介護!$N$11</f>
        <v>0.83333333333333337</v>
      </c>
      <c r="P21" s="172"/>
      <c r="Q21" s="190" t="str">
        <f t="shared" si="0"/>
        <v/>
      </c>
      <c r="R21" s="174" t="s">
        <v>17</v>
      </c>
      <c r="S21" s="190" t="str">
        <f t="shared" si="1"/>
        <v/>
      </c>
      <c r="T21" s="188" t="s">
        <v>46</v>
      </c>
      <c r="U21" s="183">
        <f t="shared" si="3"/>
        <v>0</v>
      </c>
      <c r="V21" s="172" t="s">
        <v>2</v>
      </c>
      <c r="W21" s="189" t="str">
        <f t="shared" si="4"/>
        <v/>
      </c>
      <c r="X21" s="172"/>
      <c r="Y21" s="189" t="str">
        <f t="shared" si="5"/>
        <v/>
      </c>
      <c r="Z21" s="172"/>
      <c r="AA21" s="172"/>
      <c r="AB21" s="172"/>
      <c r="AC21" s="172"/>
      <c r="AD21" s="172"/>
      <c r="AE21" s="172"/>
      <c r="AF21" s="172"/>
      <c r="AG21" s="172"/>
      <c r="AH21" s="172"/>
      <c r="AI21" s="172"/>
      <c r="AJ21" s="172"/>
      <c r="AK21" s="172"/>
      <c r="AL21" s="172"/>
      <c r="AM21" s="172"/>
      <c r="AN21" s="172"/>
      <c r="AO21" s="172"/>
      <c r="AP21" s="172"/>
    </row>
    <row r="22" spans="1:42" x14ac:dyDescent="0.4">
      <c r="A22" s="172"/>
      <c r="B22" s="181"/>
      <c r="C22" s="182" t="s">
        <v>65</v>
      </c>
      <c r="D22" s="181" t="s">
        <v>16</v>
      </c>
      <c r="E22" s="191"/>
      <c r="F22" s="181" t="s">
        <v>17</v>
      </c>
      <c r="G22" s="191"/>
      <c r="H22" s="184" t="s">
        <v>46</v>
      </c>
      <c r="I22" s="191"/>
      <c r="J22" s="185" t="s">
        <v>2</v>
      </c>
      <c r="K22" s="182">
        <v>1</v>
      </c>
      <c r="L22" s="172"/>
      <c r="M22" s="192"/>
      <c r="N22" s="181" t="s">
        <v>17</v>
      </c>
      <c r="O22" s="192"/>
      <c r="P22" s="185"/>
      <c r="Q22" s="192"/>
      <c r="R22" s="181" t="s">
        <v>17</v>
      </c>
      <c r="S22" s="192"/>
      <c r="T22" s="184" t="s">
        <v>46</v>
      </c>
      <c r="U22" s="191"/>
      <c r="V22" s="185" t="s">
        <v>2</v>
      </c>
      <c r="W22" s="193">
        <v>1</v>
      </c>
      <c r="X22" s="185"/>
      <c r="Y22" s="193" t="s">
        <v>205</v>
      </c>
      <c r="Z22" s="172"/>
      <c r="AA22" s="172"/>
      <c r="AB22" s="172"/>
      <c r="AC22" s="172"/>
      <c r="AD22" s="172"/>
      <c r="AE22" s="172"/>
      <c r="AF22" s="172"/>
      <c r="AG22" s="172"/>
      <c r="AH22" s="172"/>
      <c r="AI22" s="172"/>
      <c r="AJ22" s="172"/>
      <c r="AK22" s="172"/>
      <c r="AL22" s="172"/>
      <c r="AM22" s="172"/>
      <c r="AN22" s="172"/>
      <c r="AO22" s="172"/>
      <c r="AP22" s="172"/>
    </row>
    <row r="23" spans="1:42" x14ac:dyDescent="0.4">
      <c r="A23" s="172"/>
      <c r="B23" s="181"/>
      <c r="C23" s="182" t="s">
        <v>66</v>
      </c>
      <c r="D23" s="181" t="s">
        <v>16</v>
      </c>
      <c r="E23" s="191"/>
      <c r="F23" s="181" t="s">
        <v>17</v>
      </c>
      <c r="G23" s="191"/>
      <c r="H23" s="184" t="s">
        <v>46</v>
      </c>
      <c r="I23" s="191"/>
      <c r="J23" s="185" t="s">
        <v>2</v>
      </c>
      <c r="K23" s="182">
        <v>2</v>
      </c>
      <c r="L23" s="172"/>
      <c r="M23" s="192"/>
      <c r="N23" s="181" t="s">
        <v>17</v>
      </c>
      <c r="O23" s="192"/>
      <c r="P23" s="185"/>
      <c r="Q23" s="192"/>
      <c r="R23" s="181" t="s">
        <v>17</v>
      </c>
      <c r="S23" s="192"/>
      <c r="T23" s="184" t="s">
        <v>46</v>
      </c>
      <c r="U23" s="191"/>
      <c r="V23" s="185" t="s">
        <v>2</v>
      </c>
      <c r="W23" s="193">
        <v>2</v>
      </c>
      <c r="X23" s="185"/>
      <c r="Y23" s="193" t="s">
        <v>205</v>
      </c>
      <c r="Z23" s="172"/>
      <c r="AA23" s="172"/>
      <c r="AB23" s="172"/>
      <c r="AC23" s="172"/>
      <c r="AD23" s="172"/>
      <c r="AE23" s="172"/>
      <c r="AF23" s="172"/>
      <c r="AG23" s="172"/>
      <c r="AH23" s="172"/>
      <c r="AI23" s="172"/>
      <c r="AJ23" s="172"/>
      <c r="AK23" s="172"/>
      <c r="AL23" s="172"/>
      <c r="AM23" s="172"/>
      <c r="AN23" s="172"/>
      <c r="AO23" s="172"/>
      <c r="AP23" s="172"/>
    </row>
    <row r="24" spans="1:42" x14ac:dyDescent="0.4">
      <c r="A24" s="172"/>
      <c r="B24" s="181"/>
      <c r="C24" s="182" t="s">
        <v>67</v>
      </c>
      <c r="D24" s="181" t="s">
        <v>16</v>
      </c>
      <c r="E24" s="191"/>
      <c r="F24" s="181" t="s">
        <v>17</v>
      </c>
      <c r="G24" s="191"/>
      <c r="H24" s="184" t="s">
        <v>46</v>
      </c>
      <c r="I24" s="191"/>
      <c r="J24" s="185" t="s">
        <v>2</v>
      </c>
      <c r="K24" s="182">
        <v>3</v>
      </c>
      <c r="L24" s="172"/>
      <c r="M24" s="192"/>
      <c r="N24" s="181" t="s">
        <v>17</v>
      </c>
      <c r="O24" s="192"/>
      <c r="P24" s="185"/>
      <c r="Q24" s="192"/>
      <c r="R24" s="181" t="s">
        <v>17</v>
      </c>
      <c r="S24" s="192"/>
      <c r="T24" s="184" t="s">
        <v>46</v>
      </c>
      <c r="U24" s="191"/>
      <c r="V24" s="185" t="s">
        <v>2</v>
      </c>
      <c r="W24" s="193">
        <v>3</v>
      </c>
      <c r="X24" s="185"/>
      <c r="Y24" s="193" t="s">
        <v>205</v>
      </c>
      <c r="Z24" s="172"/>
      <c r="AA24" s="172"/>
      <c r="AB24" s="172"/>
      <c r="AC24" s="172"/>
      <c r="AD24" s="172"/>
      <c r="AE24" s="172"/>
      <c r="AF24" s="172"/>
      <c r="AG24" s="172"/>
      <c r="AH24" s="172"/>
      <c r="AI24" s="172"/>
      <c r="AJ24" s="172"/>
      <c r="AK24" s="172"/>
      <c r="AL24" s="172"/>
      <c r="AM24" s="172"/>
      <c r="AN24" s="172"/>
      <c r="AO24" s="172"/>
      <c r="AP24" s="172"/>
    </row>
    <row r="25" spans="1:42" x14ac:dyDescent="0.4">
      <c r="A25" s="172"/>
      <c r="B25" s="181"/>
      <c r="C25" s="182" t="s">
        <v>68</v>
      </c>
      <c r="D25" s="181" t="s">
        <v>16</v>
      </c>
      <c r="E25" s="191"/>
      <c r="F25" s="181" t="s">
        <v>17</v>
      </c>
      <c r="G25" s="191"/>
      <c r="H25" s="184" t="s">
        <v>46</v>
      </c>
      <c r="I25" s="191"/>
      <c r="J25" s="185" t="s">
        <v>2</v>
      </c>
      <c r="K25" s="182">
        <v>4</v>
      </c>
      <c r="L25" s="172"/>
      <c r="M25" s="192"/>
      <c r="N25" s="181" t="s">
        <v>17</v>
      </c>
      <c r="O25" s="192"/>
      <c r="P25" s="185"/>
      <c r="Q25" s="192"/>
      <c r="R25" s="181" t="s">
        <v>17</v>
      </c>
      <c r="S25" s="192"/>
      <c r="T25" s="184" t="s">
        <v>46</v>
      </c>
      <c r="U25" s="191"/>
      <c r="V25" s="185" t="s">
        <v>2</v>
      </c>
      <c r="W25" s="193">
        <v>4</v>
      </c>
      <c r="X25" s="185"/>
      <c r="Y25" s="193" t="s">
        <v>205</v>
      </c>
      <c r="Z25" s="172"/>
      <c r="AA25" s="172"/>
      <c r="AB25" s="172"/>
      <c r="AC25" s="172"/>
      <c r="AD25" s="172"/>
      <c r="AE25" s="172"/>
      <c r="AF25" s="172"/>
      <c r="AG25" s="172"/>
      <c r="AH25" s="172"/>
      <c r="AI25" s="172"/>
      <c r="AJ25" s="172"/>
      <c r="AK25" s="172"/>
      <c r="AL25" s="172"/>
      <c r="AM25" s="172"/>
      <c r="AN25" s="172"/>
      <c r="AO25" s="172"/>
      <c r="AP25" s="172"/>
    </row>
    <row r="26" spans="1:42" x14ac:dyDescent="0.4">
      <c r="A26" s="172"/>
      <c r="B26" s="181"/>
      <c r="C26" s="182" t="s">
        <v>69</v>
      </c>
      <c r="D26" s="181" t="s">
        <v>16</v>
      </c>
      <c r="E26" s="191"/>
      <c r="F26" s="181" t="s">
        <v>17</v>
      </c>
      <c r="G26" s="191"/>
      <c r="H26" s="184" t="s">
        <v>46</v>
      </c>
      <c r="I26" s="191"/>
      <c r="J26" s="185" t="s">
        <v>2</v>
      </c>
      <c r="K26" s="182">
        <v>5</v>
      </c>
      <c r="L26" s="172"/>
      <c r="M26" s="192"/>
      <c r="N26" s="181" t="s">
        <v>17</v>
      </c>
      <c r="O26" s="192"/>
      <c r="P26" s="185"/>
      <c r="Q26" s="192"/>
      <c r="R26" s="181" t="s">
        <v>17</v>
      </c>
      <c r="S26" s="192"/>
      <c r="T26" s="184" t="s">
        <v>46</v>
      </c>
      <c r="U26" s="191"/>
      <c r="V26" s="185" t="s">
        <v>2</v>
      </c>
      <c r="W26" s="193">
        <v>5</v>
      </c>
      <c r="X26" s="185"/>
      <c r="Y26" s="193" t="s">
        <v>205</v>
      </c>
      <c r="Z26" s="172"/>
      <c r="AA26" s="172"/>
      <c r="AB26" s="172"/>
      <c r="AC26" s="172"/>
      <c r="AD26" s="172"/>
      <c r="AE26" s="172"/>
      <c r="AF26" s="172"/>
      <c r="AG26" s="172"/>
      <c r="AH26" s="172"/>
      <c r="AI26" s="172"/>
      <c r="AJ26" s="172"/>
      <c r="AK26" s="172"/>
      <c r="AL26" s="172"/>
      <c r="AM26" s="172"/>
      <c r="AN26" s="172"/>
      <c r="AO26" s="172"/>
      <c r="AP26" s="172"/>
    </row>
    <row r="27" spans="1:42" x14ac:dyDescent="0.4">
      <c r="A27" s="172"/>
      <c r="B27" s="181"/>
      <c r="C27" s="182" t="s">
        <v>70</v>
      </c>
      <c r="D27" s="181" t="s">
        <v>16</v>
      </c>
      <c r="E27" s="191"/>
      <c r="F27" s="181" t="s">
        <v>17</v>
      </c>
      <c r="G27" s="191"/>
      <c r="H27" s="184" t="s">
        <v>46</v>
      </c>
      <c r="I27" s="191"/>
      <c r="J27" s="185" t="s">
        <v>2</v>
      </c>
      <c r="K27" s="182">
        <v>6</v>
      </c>
      <c r="L27" s="172"/>
      <c r="M27" s="192"/>
      <c r="N27" s="181" t="s">
        <v>17</v>
      </c>
      <c r="O27" s="192"/>
      <c r="P27" s="185"/>
      <c r="Q27" s="192"/>
      <c r="R27" s="181" t="s">
        <v>17</v>
      </c>
      <c r="S27" s="192"/>
      <c r="T27" s="184" t="s">
        <v>46</v>
      </c>
      <c r="U27" s="191"/>
      <c r="V27" s="185" t="s">
        <v>2</v>
      </c>
      <c r="W27" s="193">
        <v>6</v>
      </c>
      <c r="X27" s="185"/>
      <c r="Y27" s="193" t="s">
        <v>205</v>
      </c>
      <c r="Z27" s="172"/>
      <c r="AA27" s="172"/>
      <c r="AB27" s="172"/>
      <c r="AC27" s="172"/>
      <c r="AD27" s="172"/>
      <c r="AE27" s="172"/>
      <c r="AF27" s="172"/>
      <c r="AG27" s="172"/>
      <c r="AH27" s="172"/>
      <c r="AI27" s="172"/>
      <c r="AJ27" s="172"/>
      <c r="AK27" s="172"/>
      <c r="AL27" s="172"/>
      <c r="AM27" s="172"/>
      <c r="AN27" s="172"/>
      <c r="AO27" s="172"/>
      <c r="AP27" s="172"/>
    </row>
    <row r="28" spans="1:42" x14ac:dyDescent="0.4">
      <c r="A28" s="172"/>
      <c r="B28" s="181"/>
      <c r="C28" s="182" t="s">
        <v>71</v>
      </c>
      <c r="D28" s="181" t="s">
        <v>16</v>
      </c>
      <c r="E28" s="191"/>
      <c r="F28" s="181" t="s">
        <v>17</v>
      </c>
      <c r="G28" s="191"/>
      <c r="H28" s="184" t="s">
        <v>46</v>
      </c>
      <c r="I28" s="191"/>
      <c r="J28" s="185" t="s">
        <v>2</v>
      </c>
      <c r="K28" s="182">
        <v>7</v>
      </c>
      <c r="L28" s="172"/>
      <c r="M28" s="192"/>
      <c r="N28" s="181" t="s">
        <v>17</v>
      </c>
      <c r="O28" s="192"/>
      <c r="P28" s="185"/>
      <c r="Q28" s="192"/>
      <c r="R28" s="181" t="s">
        <v>17</v>
      </c>
      <c r="S28" s="192"/>
      <c r="T28" s="184" t="s">
        <v>46</v>
      </c>
      <c r="U28" s="191"/>
      <c r="V28" s="185" t="s">
        <v>2</v>
      </c>
      <c r="W28" s="193">
        <v>7</v>
      </c>
      <c r="X28" s="185"/>
      <c r="Y28" s="193" t="s">
        <v>205</v>
      </c>
      <c r="Z28" s="172"/>
      <c r="AA28" s="172"/>
      <c r="AB28" s="172"/>
      <c r="AC28" s="172"/>
      <c r="AD28" s="172"/>
      <c r="AE28" s="172"/>
      <c r="AF28" s="172"/>
      <c r="AG28" s="172"/>
      <c r="AH28" s="172"/>
      <c r="AI28" s="172"/>
      <c r="AJ28" s="172"/>
      <c r="AK28" s="172"/>
      <c r="AL28" s="172"/>
      <c r="AM28" s="172"/>
      <c r="AN28" s="172"/>
      <c r="AO28" s="172"/>
      <c r="AP28" s="172"/>
    </row>
    <row r="29" spans="1:42" x14ac:dyDescent="0.4">
      <c r="A29" s="172"/>
      <c r="B29" s="181"/>
      <c r="C29" s="182" t="s">
        <v>72</v>
      </c>
      <c r="D29" s="181" t="s">
        <v>16</v>
      </c>
      <c r="E29" s="191"/>
      <c r="F29" s="181" t="s">
        <v>17</v>
      </c>
      <c r="G29" s="191"/>
      <c r="H29" s="184" t="s">
        <v>46</v>
      </c>
      <c r="I29" s="191"/>
      <c r="J29" s="185" t="s">
        <v>2</v>
      </c>
      <c r="K29" s="182">
        <v>8</v>
      </c>
      <c r="L29" s="172"/>
      <c r="M29" s="192"/>
      <c r="N29" s="181" t="s">
        <v>17</v>
      </c>
      <c r="O29" s="192"/>
      <c r="P29" s="185"/>
      <c r="Q29" s="192"/>
      <c r="R29" s="181" t="s">
        <v>17</v>
      </c>
      <c r="S29" s="192"/>
      <c r="T29" s="184" t="s">
        <v>46</v>
      </c>
      <c r="U29" s="191"/>
      <c r="V29" s="185" t="s">
        <v>2</v>
      </c>
      <c r="W29" s="193">
        <v>8</v>
      </c>
      <c r="X29" s="185"/>
      <c r="Y29" s="193" t="s">
        <v>205</v>
      </c>
      <c r="Z29" s="172"/>
      <c r="AA29" s="172"/>
      <c r="AB29" s="172"/>
      <c r="AC29" s="172"/>
      <c r="AD29" s="172"/>
      <c r="AE29" s="172"/>
      <c r="AF29" s="172"/>
      <c r="AG29" s="172"/>
      <c r="AH29" s="172"/>
      <c r="AI29" s="172"/>
      <c r="AJ29" s="172"/>
      <c r="AK29" s="172"/>
      <c r="AL29" s="172"/>
      <c r="AM29" s="172"/>
      <c r="AN29" s="172"/>
      <c r="AO29" s="172"/>
      <c r="AP29" s="172"/>
    </row>
    <row r="30" spans="1:42" x14ac:dyDescent="0.4">
      <c r="A30" s="172"/>
      <c r="B30" s="181"/>
      <c r="C30" s="182" t="s">
        <v>73</v>
      </c>
      <c r="D30" s="181" t="s">
        <v>16</v>
      </c>
      <c r="E30" s="191"/>
      <c r="F30" s="181" t="s">
        <v>17</v>
      </c>
      <c r="G30" s="191"/>
      <c r="H30" s="184" t="s">
        <v>46</v>
      </c>
      <c r="I30" s="191"/>
      <c r="J30" s="185" t="s">
        <v>2</v>
      </c>
      <c r="K30" s="182">
        <v>1</v>
      </c>
      <c r="L30" s="172"/>
      <c r="M30" s="192"/>
      <c r="N30" s="181" t="s">
        <v>17</v>
      </c>
      <c r="O30" s="192"/>
      <c r="P30" s="185"/>
      <c r="Q30" s="192"/>
      <c r="R30" s="181" t="s">
        <v>17</v>
      </c>
      <c r="S30" s="192"/>
      <c r="T30" s="184" t="s">
        <v>46</v>
      </c>
      <c r="U30" s="191"/>
      <c r="V30" s="185" t="s">
        <v>2</v>
      </c>
      <c r="W30" s="193" t="s">
        <v>205</v>
      </c>
      <c r="X30" s="185"/>
      <c r="Y30" s="193">
        <v>1</v>
      </c>
      <c r="Z30" s="172"/>
      <c r="AA30" s="172"/>
      <c r="AB30" s="172"/>
      <c r="AC30" s="172"/>
      <c r="AD30" s="172"/>
      <c r="AE30" s="172"/>
      <c r="AF30" s="172"/>
      <c r="AG30" s="172"/>
      <c r="AH30" s="172"/>
      <c r="AI30" s="172"/>
      <c r="AJ30" s="172"/>
      <c r="AK30" s="172"/>
      <c r="AL30" s="172"/>
      <c r="AM30" s="172"/>
      <c r="AN30" s="172"/>
      <c r="AO30" s="172"/>
      <c r="AP30" s="172"/>
    </row>
    <row r="31" spans="1:42" x14ac:dyDescent="0.4">
      <c r="A31" s="172"/>
      <c r="B31" s="181"/>
      <c r="C31" s="182" t="s">
        <v>74</v>
      </c>
      <c r="D31" s="181" t="s">
        <v>16</v>
      </c>
      <c r="E31" s="191"/>
      <c r="F31" s="181" t="s">
        <v>17</v>
      </c>
      <c r="G31" s="191"/>
      <c r="H31" s="184" t="s">
        <v>46</v>
      </c>
      <c r="I31" s="191"/>
      <c r="J31" s="185" t="s">
        <v>2</v>
      </c>
      <c r="K31" s="182">
        <v>2</v>
      </c>
      <c r="L31" s="172"/>
      <c r="M31" s="192"/>
      <c r="N31" s="181" t="s">
        <v>17</v>
      </c>
      <c r="O31" s="192"/>
      <c r="P31" s="185"/>
      <c r="Q31" s="192"/>
      <c r="R31" s="181" t="s">
        <v>17</v>
      </c>
      <c r="S31" s="192"/>
      <c r="T31" s="184" t="s">
        <v>46</v>
      </c>
      <c r="U31" s="191"/>
      <c r="V31" s="185" t="s">
        <v>2</v>
      </c>
      <c r="W31" s="193" t="s">
        <v>205</v>
      </c>
      <c r="X31" s="185"/>
      <c r="Y31" s="193">
        <v>2</v>
      </c>
      <c r="Z31" s="172"/>
      <c r="AA31" s="172"/>
      <c r="AB31" s="172"/>
      <c r="AC31" s="172"/>
      <c r="AD31" s="172"/>
      <c r="AE31" s="172"/>
      <c r="AF31" s="172"/>
      <c r="AG31" s="172"/>
      <c r="AH31" s="172"/>
      <c r="AI31" s="172"/>
      <c r="AJ31" s="172"/>
      <c r="AK31" s="172"/>
      <c r="AL31" s="172"/>
      <c r="AM31" s="172"/>
      <c r="AN31" s="172"/>
      <c r="AO31" s="172"/>
      <c r="AP31" s="172"/>
    </row>
    <row r="32" spans="1:42" x14ac:dyDescent="0.4">
      <c r="A32" s="172"/>
      <c r="B32" s="181"/>
      <c r="C32" s="182" t="s">
        <v>75</v>
      </c>
      <c r="D32" s="181" t="s">
        <v>16</v>
      </c>
      <c r="E32" s="191"/>
      <c r="F32" s="181" t="s">
        <v>17</v>
      </c>
      <c r="G32" s="191"/>
      <c r="H32" s="184" t="s">
        <v>46</v>
      </c>
      <c r="I32" s="191"/>
      <c r="J32" s="185" t="s">
        <v>2</v>
      </c>
      <c r="K32" s="182">
        <v>3</v>
      </c>
      <c r="L32" s="172"/>
      <c r="M32" s="192"/>
      <c r="N32" s="181" t="s">
        <v>17</v>
      </c>
      <c r="O32" s="192"/>
      <c r="P32" s="185"/>
      <c r="Q32" s="192"/>
      <c r="R32" s="181" t="s">
        <v>17</v>
      </c>
      <c r="S32" s="192"/>
      <c r="T32" s="184" t="s">
        <v>46</v>
      </c>
      <c r="U32" s="191"/>
      <c r="V32" s="185" t="s">
        <v>2</v>
      </c>
      <c r="W32" s="193" t="s">
        <v>205</v>
      </c>
      <c r="X32" s="185"/>
      <c r="Y32" s="193">
        <v>3</v>
      </c>
      <c r="Z32" s="172"/>
      <c r="AA32" s="172"/>
      <c r="AB32" s="172"/>
      <c r="AC32" s="172"/>
      <c r="AD32" s="172"/>
      <c r="AE32" s="172"/>
      <c r="AF32" s="172"/>
      <c r="AG32" s="172"/>
      <c r="AH32" s="172"/>
      <c r="AI32" s="172"/>
      <c r="AJ32" s="172"/>
      <c r="AK32" s="172"/>
      <c r="AL32" s="172"/>
      <c r="AM32" s="172"/>
      <c r="AN32" s="172"/>
      <c r="AO32" s="172"/>
      <c r="AP32" s="172"/>
    </row>
    <row r="33" spans="1:42" x14ac:dyDescent="0.4">
      <c r="A33" s="172"/>
      <c r="B33" s="181"/>
      <c r="C33" s="182" t="s">
        <v>76</v>
      </c>
      <c r="D33" s="181" t="s">
        <v>16</v>
      </c>
      <c r="E33" s="191"/>
      <c r="F33" s="181" t="s">
        <v>17</v>
      </c>
      <c r="G33" s="191"/>
      <c r="H33" s="184" t="s">
        <v>46</v>
      </c>
      <c r="I33" s="191"/>
      <c r="J33" s="185" t="s">
        <v>2</v>
      </c>
      <c r="K33" s="182">
        <v>4</v>
      </c>
      <c r="L33" s="172"/>
      <c r="M33" s="192"/>
      <c r="N33" s="181" t="s">
        <v>17</v>
      </c>
      <c r="O33" s="192"/>
      <c r="P33" s="185"/>
      <c r="Q33" s="192"/>
      <c r="R33" s="181" t="s">
        <v>17</v>
      </c>
      <c r="S33" s="192"/>
      <c r="T33" s="184" t="s">
        <v>46</v>
      </c>
      <c r="U33" s="191"/>
      <c r="V33" s="185" t="s">
        <v>2</v>
      </c>
      <c r="W33" s="193" t="s">
        <v>205</v>
      </c>
      <c r="X33" s="185"/>
      <c r="Y33" s="193">
        <v>4</v>
      </c>
      <c r="Z33" s="172"/>
      <c r="AA33" s="172"/>
      <c r="AB33" s="172"/>
      <c r="AC33" s="172"/>
      <c r="AD33" s="172"/>
      <c r="AE33" s="172"/>
      <c r="AF33" s="172"/>
      <c r="AG33" s="172"/>
      <c r="AH33" s="172"/>
      <c r="AI33" s="172"/>
      <c r="AJ33" s="172"/>
      <c r="AK33" s="172"/>
      <c r="AL33" s="172"/>
      <c r="AM33" s="172"/>
      <c r="AN33" s="172"/>
      <c r="AO33" s="172"/>
      <c r="AP33" s="172"/>
    </row>
    <row r="34" spans="1:42" x14ac:dyDescent="0.4">
      <c r="A34" s="172"/>
      <c r="B34" s="181"/>
      <c r="C34" s="182" t="s">
        <v>80</v>
      </c>
      <c r="D34" s="181" t="s">
        <v>16</v>
      </c>
      <c r="E34" s="191"/>
      <c r="F34" s="181" t="s">
        <v>17</v>
      </c>
      <c r="G34" s="191"/>
      <c r="H34" s="184" t="s">
        <v>46</v>
      </c>
      <c r="I34" s="191"/>
      <c r="J34" s="185" t="s">
        <v>2</v>
      </c>
      <c r="K34" s="182">
        <v>5</v>
      </c>
      <c r="L34" s="172"/>
      <c r="M34" s="192"/>
      <c r="N34" s="181" t="s">
        <v>17</v>
      </c>
      <c r="O34" s="192"/>
      <c r="P34" s="185"/>
      <c r="Q34" s="192"/>
      <c r="R34" s="181" t="s">
        <v>17</v>
      </c>
      <c r="S34" s="192"/>
      <c r="T34" s="184" t="s">
        <v>46</v>
      </c>
      <c r="U34" s="191"/>
      <c r="V34" s="185" t="s">
        <v>2</v>
      </c>
      <c r="W34" s="193" t="s">
        <v>205</v>
      </c>
      <c r="X34" s="185"/>
      <c r="Y34" s="193">
        <v>5</v>
      </c>
      <c r="Z34" s="172"/>
      <c r="AA34" s="172"/>
      <c r="AB34" s="172"/>
      <c r="AC34" s="172"/>
      <c r="AD34" s="172"/>
      <c r="AE34" s="172"/>
      <c r="AF34" s="172"/>
      <c r="AG34" s="172"/>
      <c r="AH34" s="172"/>
      <c r="AI34" s="172"/>
      <c r="AJ34" s="172"/>
      <c r="AK34" s="172"/>
      <c r="AL34" s="172"/>
      <c r="AM34" s="172"/>
      <c r="AN34" s="172"/>
      <c r="AO34" s="172"/>
      <c r="AP34" s="172"/>
    </row>
    <row r="35" spans="1:42" x14ac:dyDescent="0.4">
      <c r="A35" s="172"/>
      <c r="B35" s="181"/>
      <c r="C35" s="182" t="s">
        <v>81</v>
      </c>
      <c r="D35" s="181" t="s">
        <v>16</v>
      </c>
      <c r="E35" s="191"/>
      <c r="F35" s="181" t="s">
        <v>17</v>
      </c>
      <c r="G35" s="191"/>
      <c r="H35" s="184" t="s">
        <v>46</v>
      </c>
      <c r="I35" s="191"/>
      <c r="J35" s="185" t="s">
        <v>2</v>
      </c>
      <c r="K35" s="182">
        <v>6</v>
      </c>
      <c r="L35" s="172"/>
      <c r="M35" s="192"/>
      <c r="N35" s="181" t="s">
        <v>17</v>
      </c>
      <c r="O35" s="192"/>
      <c r="P35" s="185"/>
      <c r="Q35" s="192"/>
      <c r="R35" s="181" t="s">
        <v>17</v>
      </c>
      <c r="S35" s="192"/>
      <c r="T35" s="184" t="s">
        <v>46</v>
      </c>
      <c r="U35" s="191"/>
      <c r="V35" s="185" t="s">
        <v>2</v>
      </c>
      <c r="W35" s="193" t="s">
        <v>205</v>
      </c>
      <c r="X35" s="185"/>
      <c r="Y35" s="193">
        <v>6</v>
      </c>
      <c r="Z35" s="172"/>
      <c r="AA35" s="172"/>
      <c r="AB35" s="172"/>
      <c r="AC35" s="172"/>
      <c r="AD35" s="172"/>
      <c r="AE35" s="172"/>
      <c r="AF35" s="172"/>
      <c r="AG35" s="172"/>
      <c r="AH35" s="172"/>
      <c r="AI35" s="172"/>
      <c r="AJ35" s="172"/>
      <c r="AK35" s="172"/>
      <c r="AL35" s="172"/>
      <c r="AM35" s="172"/>
      <c r="AN35" s="172"/>
      <c r="AO35" s="172"/>
      <c r="AP35" s="172"/>
    </row>
    <row r="36" spans="1:42" x14ac:dyDescent="0.4">
      <c r="A36" s="172"/>
      <c r="B36" s="181"/>
      <c r="C36" s="182" t="s">
        <v>82</v>
      </c>
      <c r="D36" s="181" t="s">
        <v>16</v>
      </c>
      <c r="E36" s="191"/>
      <c r="F36" s="181" t="s">
        <v>17</v>
      </c>
      <c r="G36" s="191"/>
      <c r="H36" s="184" t="s">
        <v>46</v>
      </c>
      <c r="I36" s="191"/>
      <c r="J36" s="185" t="s">
        <v>2</v>
      </c>
      <c r="K36" s="182">
        <v>7</v>
      </c>
      <c r="L36" s="172"/>
      <c r="M36" s="192"/>
      <c r="N36" s="181" t="s">
        <v>17</v>
      </c>
      <c r="O36" s="192"/>
      <c r="P36" s="185"/>
      <c r="Q36" s="192"/>
      <c r="R36" s="181" t="s">
        <v>17</v>
      </c>
      <c r="S36" s="192"/>
      <c r="T36" s="184" t="s">
        <v>46</v>
      </c>
      <c r="U36" s="191"/>
      <c r="V36" s="185" t="s">
        <v>2</v>
      </c>
      <c r="W36" s="193" t="s">
        <v>205</v>
      </c>
      <c r="X36" s="185"/>
      <c r="Y36" s="193">
        <v>7</v>
      </c>
      <c r="Z36" s="172"/>
      <c r="AA36" s="172"/>
      <c r="AB36" s="172"/>
      <c r="AC36" s="172"/>
      <c r="AD36" s="172"/>
      <c r="AE36" s="172"/>
      <c r="AF36" s="172"/>
      <c r="AG36" s="172"/>
      <c r="AH36" s="172"/>
      <c r="AI36" s="172"/>
      <c r="AJ36" s="172"/>
      <c r="AK36" s="172"/>
      <c r="AL36" s="172"/>
      <c r="AM36" s="172"/>
      <c r="AN36" s="172"/>
      <c r="AO36" s="172"/>
      <c r="AP36" s="172"/>
    </row>
    <row r="37" spans="1:42" x14ac:dyDescent="0.4">
      <c r="A37" s="172"/>
      <c r="B37" s="181"/>
      <c r="C37" s="182" t="s">
        <v>83</v>
      </c>
      <c r="D37" s="181" t="s">
        <v>16</v>
      </c>
      <c r="E37" s="191"/>
      <c r="F37" s="181" t="s">
        <v>17</v>
      </c>
      <c r="G37" s="191"/>
      <c r="H37" s="184" t="s">
        <v>46</v>
      </c>
      <c r="I37" s="191"/>
      <c r="J37" s="185" t="s">
        <v>2</v>
      </c>
      <c r="K37" s="182">
        <v>8</v>
      </c>
      <c r="L37" s="172"/>
      <c r="M37" s="192"/>
      <c r="N37" s="181" t="s">
        <v>17</v>
      </c>
      <c r="O37" s="192"/>
      <c r="P37" s="185"/>
      <c r="Q37" s="192"/>
      <c r="R37" s="181" t="s">
        <v>17</v>
      </c>
      <c r="S37" s="192"/>
      <c r="T37" s="184" t="s">
        <v>46</v>
      </c>
      <c r="U37" s="191"/>
      <c r="V37" s="185" t="s">
        <v>2</v>
      </c>
      <c r="W37" s="193" t="s">
        <v>205</v>
      </c>
      <c r="X37" s="185"/>
      <c r="Y37" s="193">
        <v>8</v>
      </c>
      <c r="Z37" s="172"/>
      <c r="AA37" s="172"/>
      <c r="AB37" s="172"/>
      <c r="AC37" s="172"/>
      <c r="AD37" s="172"/>
      <c r="AE37" s="172"/>
      <c r="AF37" s="172"/>
      <c r="AG37" s="172"/>
      <c r="AH37" s="172"/>
      <c r="AI37" s="172"/>
      <c r="AJ37" s="172"/>
      <c r="AK37" s="172"/>
      <c r="AL37" s="172"/>
      <c r="AM37" s="172"/>
      <c r="AN37" s="172"/>
      <c r="AO37" s="172"/>
      <c r="AP37" s="172"/>
    </row>
    <row r="38" spans="1:42" x14ac:dyDescent="0.4">
      <c r="A38" s="172"/>
      <c r="B38" s="181"/>
      <c r="C38" s="182" t="s">
        <v>84</v>
      </c>
      <c r="D38" s="181" t="s">
        <v>16</v>
      </c>
      <c r="E38" s="183"/>
      <c r="F38" s="181" t="s">
        <v>17</v>
      </c>
      <c r="G38" s="183"/>
      <c r="H38" s="184" t="s">
        <v>46</v>
      </c>
      <c r="I38" s="183">
        <v>0</v>
      </c>
      <c r="J38" s="185" t="s">
        <v>2</v>
      </c>
      <c r="K38" s="189" t="str">
        <f t="shared" ref="K38:K45" si="6">IF(OR(E38="",G38=""),"",(G38+IF(E38&gt;G38,1,0)-E38-I38)*24)</f>
        <v/>
      </c>
      <c r="L38" s="172"/>
      <c r="M38" s="187">
        <f>小規模多機能型居宅介護!$J$11</f>
        <v>0.29166666666666669</v>
      </c>
      <c r="N38" s="174" t="s">
        <v>17</v>
      </c>
      <c r="O38" s="187">
        <f>小規模多機能型居宅介護!$N$11</f>
        <v>0.83333333333333337</v>
      </c>
      <c r="P38" s="172"/>
      <c r="Q38" s="190" t="str">
        <f t="shared" ref="Q38:Q46" si="7">IF(E38="","",IF(E38&lt;M38,M38,IF(E38&gt;=O38,"",E38)))</f>
        <v/>
      </c>
      <c r="R38" s="174" t="s">
        <v>17</v>
      </c>
      <c r="S38" s="190" t="str">
        <f t="shared" ref="S38:S46" si="8">IF(G38="","",IF(G38&gt;E38,IF(G38&lt;O38,G38,O38),O38))</f>
        <v/>
      </c>
      <c r="T38" s="188" t="s">
        <v>46</v>
      </c>
      <c r="U38" s="183">
        <f>I38</f>
        <v>0</v>
      </c>
      <c r="V38" s="172" t="s">
        <v>2</v>
      </c>
      <c r="W38" s="189" t="str">
        <f t="shared" ref="W38:W42" si="9">IF(Q38="","",IF((S38+IF(Q38&gt;S38,1,0)-Q38-U38)*24=0,"",(S38+IF(Q38&gt;S38,1,0)-Q38-U38)*24))</f>
        <v/>
      </c>
      <c r="X38" s="172"/>
      <c r="Y38" s="189" t="str">
        <f>IF(W38="",K38,IF(OR(K38-W38=0,K38-W38&lt;0),"-",K38-W38))</f>
        <v/>
      </c>
      <c r="Z38" s="172"/>
      <c r="AA38" s="172"/>
      <c r="AB38" s="172"/>
      <c r="AC38" s="172"/>
      <c r="AD38" s="172"/>
      <c r="AE38" s="172"/>
      <c r="AF38" s="172"/>
      <c r="AG38" s="172"/>
      <c r="AH38" s="172"/>
      <c r="AI38" s="172"/>
      <c r="AJ38" s="172"/>
      <c r="AK38" s="172"/>
      <c r="AL38" s="172"/>
      <c r="AM38" s="172"/>
      <c r="AN38" s="172"/>
      <c r="AO38" s="172"/>
      <c r="AP38" s="172"/>
    </row>
    <row r="39" spans="1:42" x14ac:dyDescent="0.4">
      <c r="A39" s="172"/>
      <c r="B39" s="181"/>
      <c r="C39" s="182" t="s">
        <v>85</v>
      </c>
      <c r="D39" s="181" t="s">
        <v>16</v>
      </c>
      <c r="E39" s="183"/>
      <c r="F39" s="181" t="s">
        <v>17</v>
      </c>
      <c r="G39" s="183"/>
      <c r="H39" s="184" t="s">
        <v>46</v>
      </c>
      <c r="I39" s="183">
        <v>0</v>
      </c>
      <c r="J39" s="185" t="s">
        <v>2</v>
      </c>
      <c r="K39" s="189" t="str">
        <f t="shared" si="6"/>
        <v/>
      </c>
      <c r="L39" s="172"/>
      <c r="M39" s="187">
        <f>小規模多機能型居宅介護!$J$11</f>
        <v>0.29166666666666669</v>
      </c>
      <c r="N39" s="174" t="s">
        <v>17</v>
      </c>
      <c r="O39" s="187">
        <f>小規模多機能型居宅介護!$N$11</f>
        <v>0.83333333333333337</v>
      </c>
      <c r="P39" s="172"/>
      <c r="Q39" s="190" t="str">
        <f t="shared" si="7"/>
        <v/>
      </c>
      <c r="R39" s="174" t="s">
        <v>17</v>
      </c>
      <c r="S39" s="190" t="str">
        <f t="shared" si="8"/>
        <v/>
      </c>
      <c r="T39" s="188" t="s">
        <v>46</v>
      </c>
      <c r="U39" s="183">
        <f t="shared" ref="U39:U46" si="10">I39</f>
        <v>0</v>
      </c>
      <c r="V39" s="172" t="s">
        <v>2</v>
      </c>
      <c r="W39" s="189" t="str">
        <f t="shared" si="9"/>
        <v/>
      </c>
      <c r="X39" s="172"/>
      <c r="Y39" s="189" t="str">
        <f t="shared" ref="Y39:Y47" si="11">IF(W39="",K39,IF(OR(K39-W39=0,K39-W39&lt;0),"-",K39-W39))</f>
        <v/>
      </c>
      <c r="Z39" s="172"/>
      <c r="AA39" s="172"/>
      <c r="AB39" s="172"/>
      <c r="AC39" s="172"/>
      <c r="AD39" s="172"/>
      <c r="AE39" s="172"/>
      <c r="AF39" s="172"/>
      <c r="AG39" s="172"/>
      <c r="AH39" s="172"/>
      <c r="AI39" s="172"/>
      <c r="AJ39" s="172"/>
      <c r="AK39" s="172"/>
      <c r="AL39" s="172"/>
      <c r="AM39" s="172"/>
      <c r="AN39" s="172"/>
      <c r="AO39" s="172"/>
      <c r="AP39" s="172"/>
    </row>
    <row r="40" spans="1:42" x14ac:dyDescent="0.4">
      <c r="A40" s="172"/>
      <c r="B40" s="181"/>
      <c r="C40" s="182" t="s">
        <v>136</v>
      </c>
      <c r="D40" s="181" t="s">
        <v>16</v>
      </c>
      <c r="E40" s="183"/>
      <c r="F40" s="181" t="s">
        <v>17</v>
      </c>
      <c r="G40" s="183"/>
      <c r="H40" s="184" t="s">
        <v>46</v>
      </c>
      <c r="I40" s="183">
        <v>0</v>
      </c>
      <c r="J40" s="185" t="s">
        <v>2</v>
      </c>
      <c r="K40" s="189" t="str">
        <f t="shared" ref="K40" si="12">IF(OR(E40="",G40=""),"",(G40+IF(E40&gt;G40,1,0)-E40-I40)*24)</f>
        <v/>
      </c>
      <c r="L40" s="172"/>
      <c r="M40" s="187">
        <f>小規模多機能型居宅介護!$J$11</f>
        <v>0.29166666666666669</v>
      </c>
      <c r="N40" s="174" t="s">
        <v>17</v>
      </c>
      <c r="O40" s="187">
        <f>小規模多機能型居宅介護!$N$11</f>
        <v>0.83333333333333337</v>
      </c>
      <c r="P40" s="172"/>
      <c r="Q40" s="190" t="str">
        <f t="shared" ref="Q40" si="13">IF(E40="","",IF(E40&lt;M40,M40,IF(E40&gt;=O40,"",E40)))</f>
        <v/>
      </c>
      <c r="R40" s="174" t="s">
        <v>17</v>
      </c>
      <c r="S40" s="190" t="str">
        <f t="shared" ref="S40" si="14">IF(G40="","",IF(G40&gt;E40,IF(G40&lt;O40,G40,O40),O40))</f>
        <v/>
      </c>
      <c r="T40" s="188" t="s">
        <v>46</v>
      </c>
      <c r="U40" s="183">
        <f t="shared" ref="U40" si="15">I40</f>
        <v>0</v>
      </c>
      <c r="V40" s="172" t="s">
        <v>2</v>
      </c>
      <c r="W40" s="189" t="str">
        <f t="shared" ref="W40" si="16">IF(Q40="","",IF((S40+IF(Q40&gt;S40,1,0)-Q40-U40)*24=0,"",(S40+IF(Q40&gt;S40,1,0)-Q40-U40)*24))</f>
        <v/>
      </c>
      <c r="X40" s="172"/>
      <c r="Y40" s="189" t="str">
        <f t="shared" si="11"/>
        <v/>
      </c>
      <c r="Z40" s="172"/>
      <c r="AA40" s="172"/>
      <c r="AB40" s="172"/>
      <c r="AC40" s="172"/>
      <c r="AD40" s="172"/>
      <c r="AE40" s="172"/>
      <c r="AF40" s="172"/>
      <c r="AG40" s="172"/>
      <c r="AH40" s="172"/>
      <c r="AI40" s="172"/>
      <c r="AJ40" s="172"/>
      <c r="AK40" s="172"/>
      <c r="AL40" s="172"/>
      <c r="AM40" s="172"/>
      <c r="AN40" s="172"/>
      <c r="AO40" s="172"/>
      <c r="AP40" s="172"/>
    </row>
    <row r="41" spans="1:42" x14ac:dyDescent="0.4">
      <c r="A41" s="172"/>
      <c r="B41" s="181"/>
      <c r="C41" s="182" t="s">
        <v>197</v>
      </c>
      <c r="D41" s="181" t="s">
        <v>16</v>
      </c>
      <c r="E41" s="183"/>
      <c r="F41" s="181" t="s">
        <v>17</v>
      </c>
      <c r="G41" s="183"/>
      <c r="H41" s="184" t="s">
        <v>46</v>
      </c>
      <c r="I41" s="183">
        <v>0</v>
      </c>
      <c r="J41" s="185" t="s">
        <v>2</v>
      </c>
      <c r="K41" s="189" t="str">
        <f t="shared" si="6"/>
        <v/>
      </c>
      <c r="L41" s="172"/>
      <c r="M41" s="187">
        <f>小規模多機能型居宅介護!$J$11</f>
        <v>0.29166666666666669</v>
      </c>
      <c r="N41" s="174" t="s">
        <v>17</v>
      </c>
      <c r="O41" s="187">
        <f>小規模多機能型居宅介護!$N$11</f>
        <v>0.83333333333333337</v>
      </c>
      <c r="P41" s="172"/>
      <c r="Q41" s="190" t="str">
        <f t="shared" si="7"/>
        <v/>
      </c>
      <c r="R41" s="174" t="s">
        <v>17</v>
      </c>
      <c r="S41" s="190" t="str">
        <f t="shared" si="8"/>
        <v/>
      </c>
      <c r="T41" s="188" t="s">
        <v>46</v>
      </c>
      <c r="U41" s="183">
        <f t="shared" si="10"/>
        <v>0</v>
      </c>
      <c r="V41" s="172" t="s">
        <v>2</v>
      </c>
      <c r="W41" s="189" t="str">
        <f t="shared" si="9"/>
        <v/>
      </c>
      <c r="X41" s="172"/>
      <c r="Y41" s="189" t="str">
        <f t="shared" si="11"/>
        <v/>
      </c>
      <c r="Z41" s="172"/>
      <c r="AA41" s="177" t="s">
        <v>201</v>
      </c>
      <c r="AB41" s="172"/>
      <c r="AC41" s="172"/>
      <c r="AD41" s="172"/>
      <c r="AE41" s="172"/>
      <c r="AF41" s="172"/>
      <c r="AG41" s="172"/>
      <c r="AH41" s="172"/>
      <c r="AI41" s="172"/>
      <c r="AJ41" s="172"/>
      <c r="AK41" s="172"/>
      <c r="AL41" s="172"/>
      <c r="AM41" s="172"/>
      <c r="AN41" s="172"/>
      <c r="AO41" s="172"/>
      <c r="AP41" s="172"/>
    </row>
    <row r="42" spans="1:42" x14ac:dyDescent="0.4">
      <c r="A42" s="172"/>
      <c r="B42" s="181"/>
      <c r="C42" s="182" t="s">
        <v>198</v>
      </c>
      <c r="D42" s="181" t="s">
        <v>16</v>
      </c>
      <c r="E42" s="183"/>
      <c r="F42" s="181" t="s">
        <v>17</v>
      </c>
      <c r="G42" s="183"/>
      <c r="H42" s="184" t="s">
        <v>46</v>
      </c>
      <c r="I42" s="183">
        <v>0</v>
      </c>
      <c r="J42" s="185" t="s">
        <v>2</v>
      </c>
      <c r="K42" s="189" t="str">
        <f t="shared" si="6"/>
        <v/>
      </c>
      <c r="L42" s="172"/>
      <c r="M42" s="187">
        <f>小規模多機能型居宅介護!$J$11</f>
        <v>0.29166666666666669</v>
      </c>
      <c r="N42" s="174" t="s">
        <v>17</v>
      </c>
      <c r="O42" s="187">
        <f>小規模多機能型居宅介護!$N$11</f>
        <v>0.83333333333333337</v>
      </c>
      <c r="P42" s="172"/>
      <c r="Q42" s="190" t="str">
        <f t="shared" si="7"/>
        <v/>
      </c>
      <c r="R42" s="174" t="s">
        <v>17</v>
      </c>
      <c r="S42" s="190" t="str">
        <f t="shared" si="8"/>
        <v/>
      </c>
      <c r="T42" s="188" t="s">
        <v>46</v>
      </c>
      <c r="U42" s="183">
        <f t="shared" si="10"/>
        <v>0</v>
      </c>
      <c r="V42" s="172" t="s">
        <v>2</v>
      </c>
      <c r="W42" s="189" t="str">
        <f t="shared" si="9"/>
        <v/>
      </c>
      <c r="X42" s="172"/>
      <c r="Y42" s="189" t="str">
        <f t="shared" si="11"/>
        <v/>
      </c>
      <c r="Z42" s="172"/>
      <c r="AA42" s="177" t="s">
        <v>201</v>
      </c>
      <c r="AB42" s="172"/>
      <c r="AC42" s="172"/>
      <c r="AD42" s="172"/>
      <c r="AE42" s="172"/>
      <c r="AF42" s="172"/>
      <c r="AG42" s="172"/>
      <c r="AH42" s="172"/>
      <c r="AI42" s="172"/>
      <c r="AJ42" s="172"/>
      <c r="AK42" s="172"/>
      <c r="AL42" s="172"/>
      <c r="AM42" s="172"/>
      <c r="AN42" s="172"/>
      <c r="AO42" s="172"/>
      <c r="AP42" s="172"/>
    </row>
    <row r="43" spans="1:42" x14ac:dyDescent="0.4">
      <c r="A43" s="172"/>
      <c r="B43" s="181"/>
      <c r="C43" s="182" t="s">
        <v>77</v>
      </c>
      <c r="D43" s="181" t="s">
        <v>16</v>
      </c>
      <c r="E43" s="183"/>
      <c r="F43" s="181" t="s">
        <v>17</v>
      </c>
      <c r="G43" s="183"/>
      <c r="H43" s="184" t="s">
        <v>46</v>
      </c>
      <c r="I43" s="183">
        <v>0</v>
      </c>
      <c r="J43" s="185" t="s">
        <v>2</v>
      </c>
      <c r="K43" s="189" t="str">
        <f t="shared" si="6"/>
        <v/>
      </c>
      <c r="L43" s="172"/>
      <c r="M43" s="187">
        <f>小規模多機能型居宅介護!$J$11</f>
        <v>0.29166666666666669</v>
      </c>
      <c r="N43" s="174" t="s">
        <v>17</v>
      </c>
      <c r="O43" s="187">
        <f>小規模多機能型居宅介護!$N$11</f>
        <v>0.83333333333333337</v>
      </c>
      <c r="P43" s="172"/>
      <c r="Q43" s="190" t="str">
        <f t="shared" si="7"/>
        <v/>
      </c>
      <c r="R43" s="174" t="s">
        <v>17</v>
      </c>
      <c r="S43" s="190" t="str">
        <f t="shared" si="8"/>
        <v/>
      </c>
      <c r="T43" s="188" t="s">
        <v>46</v>
      </c>
      <c r="U43" s="183">
        <f t="shared" si="10"/>
        <v>0</v>
      </c>
      <c r="V43" s="172" t="s">
        <v>2</v>
      </c>
      <c r="W43" s="189" t="str">
        <f t="shared" ref="W43:W45" si="17">IF(Q43="","",IF((S43+IF(Q43&gt;S43,1,0)-Q43-U43)*24=0,"",(S43+IF(Q43&gt;S43,1,0)-Q43-U43)*24))</f>
        <v/>
      </c>
      <c r="X43" s="172"/>
      <c r="Y43" s="189" t="str">
        <f t="shared" si="11"/>
        <v/>
      </c>
      <c r="Z43" s="172"/>
      <c r="AA43" s="172"/>
      <c r="AB43" s="172"/>
      <c r="AC43" s="172"/>
      <c r="AD43" s="172"/>
      <c r="AE43" s="172"/>
      <c r="AF43" s="172"/>
      <c r="AG43" s="172"/>
      <c r="AH43" s="172"/>
      <c r="AI43" s="172"/>
      <c r="AJ43" s="172"/>
      <c r="AK43" s="172"/>
      <c r="AL43" s="172"/>
      <c r="AM43" s="172"/>
      <c r="AN43" s="172"/>
      <c r="AO43" s="172"/>
      <c r="AP43" s="172"/>
    </row>
    <row r="44" spans="1:42" x14ac:dyDescent="0.4">
      <c r="A44" s="172"/>
      <c r="B44" s="181" t="s">
        <v>199</v>
      </c>
      <c r="C44" s="194"/>
      <c r="D44" s="181" t="s">
        <v>16</v>
      </c>
      <c r="E44" s="183">
        <v>0.29166666666666669</v>
      </c>
      <c r="F44" s="181" t="s">
        <v>17</v>
      </c>
      <c r="G44" s="183">
        <v>0.39583333333333331</v>
      </c>
      <c r="H44" s="184" t="s">
        <v>46</v>
      </c>
      <c r="I44" s="183">
        <v>0</v>
      </c>
      <c r="J44" s="185" t="s">
        <v>2</v>
      </c>
      <c r="K44" s="189">
        <f t="shared" si="6"/>
        <v>2.4999999999999991</v>
      </c>
      <c r="L44" s="172"/>
      <c r="M44" s="187">
        <f>小規模多機能型居宅介護!$J$11</f>
        <v>0.29166666666666669</v>
      </c>
      <c r="N44" s="174" t="s">
        <v>17</v>
      </c>
      <c r="O44" s="187">
        <f>小規模多機能型居宅介護!$N$11</f>
        <v>0.83333333333333337</v>
      </c>
      <c r="P44" s="172"/>
      <c r="Q44" s="190">
        <f t="shared" si="7"/>
        <v>0.29166666666666669</v>
      </c>
      <c r="R44" s="174" t="s">
        <v>17</v>
      </c>
      <c r="S44" s="190">
        <f t="shared" si="8"/>
        <v>0.39583333333333331</v>
      </c>
      <c r="T44" s="188" t="s">
        <v>46</v>
      </c>
      <c r="U44" s="183">
        <f t="shared" si="10"/>
        <v>0</v>
      </c>
      <c r="V44" s="172" t="s">
        <v>2</v>
      </c>
      <c r="W44" s="189">
        <f t="shared" si="17"/>
        <v>2.4999999999999991</v>
      </c>
      <c r="X44" s="172"/>
      <c r="Y44" s="189" t="str">
        <f t="shared" si="11"/>
        <v>-</v>
      </c>
      <c r="Z44" s="172"/>
      <c r="AA44" s="172"/>
      <c r="AB44" s="172"/>
      <c r="AC44" s="172"/>
      <c r="AD44" s="172"/>
      <c r="AE44" s="172"/>
      <c r="AF44" s="172"/>
      <c r="AG44" s="172"/>
      <c r="AH44" s="172"/>
      <c r="AI44" s="172"/>
      <c r="AJ44" s="172"/>
      <c r="AK44" s="172"/>
      <c r="AL44" s="172"/>
      <c r="AM44" s="172"/>
      <c r="AN44" s="172"/>
      <c r="AO44" s="172"/>
      <c r="AP44" s="172"/>
    </row>
    <row r="45" spans="1:42" x14ac:dyDescent="0.4">
      <c r="A45" s="172"/>
      <c r="B45" s="181" t="s">
        <v>91</v>
      </c>
      <c r="C45" s="195"/>
      <c r="D45" s="181" t="s">
        <v>16</v>
      </c>
      <c r="E45" s="183">
        <v>0.6875</v>
      </c>
      <c r="F45" s="181" t="s">
        <v>17</v>
      </c>
      <c r="G45" s="183">
        <v>0.83333333333333337</v>
      </c>
      <c r="H45" s="184" t="s">
        <v>46</v>
      </c>
      <c r="I45" s="183">
        <v>0</v>
      </c>
      <c r="J45" s="185" t="s">
        <v>2</v>
      </c>
      <c r="K45" s="189">
        <f t="shared" si="6"/>
        <v>3.5000000000000009</v>
      </c>
      <c r="L45" s="172"/>
      <c r="M45" s="187">
        <f>小規模多機能型居宅介護!$J$11</f>
        <v>0.29166666666666669</v>
      </c>
      <c r="N45" s="174" t="s">
        <v>17</v>
      </c>
      <c r="O45" s="187">
        <f>小規模多機能型居宅介護!$N$11</f>
        <v>0.83333333333333337</v>
      </c>
      <c r="P45" s="172"/>
      <c r="Q45" s="190">
        <f t="shared" si="7"/>
        <v>0.6875</v>
      </c>
      <c r="R45" s="174" t="s">
        <v>17</v>
      </c>
      <c r="S45" s="190">
        <f t="shared" si="8"/>
        <v>0.83333333333333337</v>
      </c>
      <c r="T45" s="188" t="s">
        <v>46</v>
      </c>
      <c r="U45" s="183">
        <f t="shared" si="10"/>
        <v>0</v>
      </c>
      <c r="V45" s="172" t="s">
        <v>2</v>
      </c>
      <c r="W45" s="189">
        <f t="shared" si="17"/>
        <v>3.5000000000000009</v>
      </c>
      <c r="X45" s="172"/>
      <c r="Y45" s="189" t="str">
        <f t="shared" si="11"/>
        <v>-</v>
      </c>
      <c r="Z45" s="172"/>
      <c r="AA45" s="172"/>
      <c r="AB45" s="172"/>
      <c r="AC45" s="172"/>
      <c r="AD45" s="172"/>
      <c r="AE45" s="172"/>
      <c r="AF45" s="172"/>
      <c r="AG45" s="172"/>
      <c r="AH45" s="172"/>
      <c r="AI45" s="172"/>
      <c r="AJ45" s="172"/>
      <c r="AK45" s="172"/>
      <c r="AL45" s="172"/>
      <c r="AM45" s="172"/>
      <c r="AN45" s="172"/>
      <c r="AO45" s="172"/>
      <c r="AP45" s="172"/>
    </row>
    <row r="46" spans="1:42" x14ac:dyDescent="0.4">
      <c r="A46" s="172"/>
      <c r="B46" s="181" t="s">
        <v>92</v>
      </c>
      <c r="C46" s="196" t="s">
        <v>88</v>
      </c>
      <c r="D46" s="181" t="s">
        <v>16</v>
      </c>
      <c r="E46" s="183" t="s">
        <v>45</v>
      </c>
      <c r="F46" s="181" t="s">
        <v>17</v>
      </c>
      <c r="G46" s="183" t="s">
        <v>45</v>
      </c>
      <c r="H46" s="184" t="s">
        <v>46</v>
      </c>
      <c r="I46" s="183" t="s">
        <v>45</v>
      </c>
      <c r="J46" s="185" t="s">
        <v>2</v>
      </c>
      <c r="K46" s="189">
        <f>K44+K45</f>
        <v>6</v>
      </c>
      <c r="L46" s="172"/>
      <c r="M46" s="187">
        <f>小規模多機能型居宅介護!$J$11</f>
        <v>0.29166666666666669</v>
      </c>
      <c r="N46" s="174" t="s">
        <v>17</v>
      </c>
      <c r="O46" s="187">
        <f>小規模多機能型居宅介護!$N$11</f>
        <v>0.83333333333333337</v>
      </c>
      <c r="P46" s="172"/>
      <c r="Q46" s="190" t="str">
        <f t="shared" si="7"/>
        <v/>
      </c>
      <c r="R46" s="174" t="s">
        <v>17</v>
      </c>
      <c r="S46" s="190">
        <f t="shared" si="8"/>
        <v>0.83333333333333337</v>
      </c>
      <c r="T46" s="188" t="s">
        <v>46</v>
      </c>
      <c r="U46" s="183" t="str">
        <f t="shared" si="10"/>
        <v>-</v>
      </c>
      <c r="V46" s="172" t="s">
        <v>2</v>
      </c>
      <c r="W46" s="189">
        <f>W44+W45</f>
        <v>6</v>
      </c>
      <c r="X46" s="172"/>
      <c r="Y46" s="189" t="str">
        <f>IF(W46="",K46,IF(OR(K46-W46=0,K46-W46&lt;0),"-",K46-W46))</f>
        <v>-</v>
      </c>
      <c r="Z46" s="172"/>
      <c r="AA46" s="172"/>
      <c r="AB46" s="172"/>
      <c r="AC46" s="172"/>
      <c r="AD46" s="172"/>
      <c r="AE46" s="172"/>
      <c r="AF46" s="172"/>
      <c r="AG46" s="172"/>
      <c r="AH46" s="172"/>
      <c r="AI46" s="172"/>
      <c r="AJ46" s="172"/>
      <c r="AK46" s="172"/>
      <c r="AL46" s="172"/>
      <c r="AM46" s="172"/>
      <c r="AN46" s="172"/>
      <c r="AO46" s="172"/>
      <c r="AP46" s="172"/>
    </row>
    <row r="47" spans="1:42" x14ac:dyDescent="0.4">
      <c r="A47" s="172"/>
      <c r="B47" s="197" t="s">
        <v>200</v>
      </c>
      <c r="C47" s="182" t="s">
        <v>148</v>
      </c>
      <c r="D47" s="181" t="s">
        <v>16</v>
      </c>
      <c r="E47" s="183">
        <v>0.83333333333333337</v>
      </c>
      <c r="F47" s="181" t="s">
        <v>17</v>
      </c>
      <c r="G47" s="183">
        <v>0.29166666666666669</v>
      </c>
      <c r="H47" s="184" t="s">
        <v>46</v>
      </c>
      <c r="I47" s="183"/>
      <c r="J47" s="185" t="s">
        <v>2</v>
      </c>
      <c r="K47" s="189">
        <f t="shared" ref="K47" si="18">IF(OR(E47="",G47=""),"",(G47+IF(E47&gt;G47,1,0)-E47-I47)*24)</f>
        <v>11</v>
      </c>
      <c r="L47" s="172"/>
      <c r="M47" s="187">
        <f>小規模多機能型居宅介護!$J$11</f>
        <v>0.29166666666666669</v>
      </c>
      <c r="N47" s="174" t="s">
        <v>17</v>
      </c>
      <c r="O47" s="187">
        <f>小規模多機能型居宅介護!$N$11</f>
        <v>0.83333333333333337</v>
      </c>
      <c r="P47" s="172"/>
      <c r="Q47" s="190" t="str">
        <f t="shared" ref="Q47" si="19">IF(E47="","",IF(E47&lt;M47,M47,IF(E47&gt;=O47,"",E47)))</f>
        <v/>
      </c>
      <c r="R47" s="174" t="s">
        <v>17</v>
      </c>
      <c r="S47" s="190">
        <f t="shared" ref="S47" si="20">IF(G47="","",IF(G47&gt;E47,IF(G47&lt;O47,G47,O47),O47))</f>
        <v>0.83333333333333337</v>
      </c>
      <c r="T47" s="188" t="s">
        <v>46</v>
      </c>
      <c r="U47" s="183">
        <f t="shared" ref="U47" si="21">I47</f>
        <v>0</v>
      </c>
      <c r="V47" s="172" t="s">
        <v>2</v>
      </c>
      <c r="W47" s="189" t="str">
        <f t="shared" ref="W47" si="22">IF(Q47="","",IF((S47+IF(Q47&gt;S47,1,0)-Q47-U47)*24=0,"",(S47+IF(Q47&gt;S47,1,0)-Q47-U47)*24))</f>
        <v/>
      </c>
      <c r="X47" s="172"/>
      <c r="Y47" s="189">
        <f t="shared" si="11"/>
        <v>11</v>
      </c>
      <c r="Z47" s="172"/>
      <c r="AA47" s="172"/>
      <c r="AB47" s="172"/>
      <c r="AC47" s="172"/>
      <c r="AD47" s="172"/>
      <c r="AE47" s="172"/>
      <c r="AF47" s="172"/>
      <c r="AG47" s="172"/>
      <c r="AH47" s="172"/>
      <c r="AI47" s="172"/>
      <c r="AJ47" s="172"/>
      <c r="AK47" s="172"/>
      <c r="AL47" s="172"/>
      <c r="AM47" s="172"/>
      <c r="AN47" s="172"/>
      <c r="AO47" s="172"/>
      <c r="AP47" s="172"/>
    </row>
    <row r="48" spans="1:42" x14ac:dyDescent="0.4">
      <c r="A48" s="172"/>
      <c r="B48" s="174"/>
      <c r="C48" s="174"/>
      <c r="D48" s="174"/>
      <c r="E48" s="172"/>
      <c r="F48" s="172"/>
      <c r="G48" s="172"/>
      <c r="H48" s="172"/>
      <c r="I48" s="174"/>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row>
    <row r="49" spans="1:42" x14ac:dyDescent="0.4">
      <c r="A49" s="172"/>
      <c r="B49" s="174"/>
      <c r="C49" s="174"/>
      <c r="D49" s="174"/>
      <c r="E49" s="172"/>
      <c r="F49" s="172"/>
      <c r="G49" s="172"/>
      <c r="H49" s="172"/>
      <c r="I49" s="174"/>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row>
    <row r="50" spans="1:42" x14ac:dyDescent="0.4">
      <c r="A50" s="172"/>
      <c r="B50" s="174"/>
      <c r="C50" s="174"/>
      <c r="D50" s="174"/>
      <c r="E50" s="172"/>
      <c r="F50" s="172"/>
      <c r="G50" s="172"/>
      <c r="H50" s="172"/>
      <c r="I50" s="174"/>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row>
    <row r="51" spans="1:42" x14ac:dyDescent="0.4">
      <c r="A51" s="172"/>
      <c r="B51" s="174"/>
      <c r="C51" s="174"/>
      <c r="D51" s="174"/>
      <c r="E51" s="172"/>
      <c r="F51" s="172"/>
      <c r="G51" s="172"/>
      <c r="H51" s="172"/>
      <c r="I51" s="174"/>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row>
    <row r="52" spans="1:42" x14ac:dyDescent="0.4">
      <c r="A52" s="172"/>
      <c r="B52" s="174"/>
      <c r="C52" s="174"/>
      <c r="D52" s="174"/>
      <c r="E52" s="172"/>
      <c r="F52" s="172"/>
      <c r="G52" s="172"/>
      <c r="H52" s="172"/>
      <c r="I52" s="174"/>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row>
    <row r="53" spans="1:42" x14ac:dyDescent="0.4">
      <c r="A53" s="172"/>
      <c r="B53" s="174"/>
      <c r="C53" s="174"/>
      <c r="D53" s="174"/>
      <c r="E53" s="172"/>
      <c r="F53" s="172"/>
      <c r="G53" s="172"/>
      <c r="H53" s="172"/>
      <c r="I53" s="174"/>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row>
    <row r="54" spans="1:42" x14ac:dyDescent="0.4">
      <c r="A54" s="172"/>
      <c r="B54" s="174"/>
      <c r="C54" s="174"/>
      <c r="D54" s="174"/>
      <c r="E54" s="172"/>
      <c r="F54" s="172"/>
      <c r="G54" s="172"/>
      <c r="H54" s="172"/>
      <c r="I54" s="174"/>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row>
    <row r="55" spans="1:42" x14ac:dyDescent="0.4">
      <c r="A55" s="172"/>
      <c r="B55" s="174"/>
      <c r="C55" s="174"/>
      <c r="D55" s="174"/>
      <c r="E55" s="172"/>
      <c r="F55" s="172"/>
      <c r="G55" s="172"/>
      <c r="H55" s="172"/>
      <c r="I55" s="174"/>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row>
    <row r="56" spans="1:42" x14ac:dyDescent="0.4">
      <c r="A56" s="172"/>
      <c r="B56" s="174"/>
      <c r="C56" s="174"/>
      <c r="D56" s="174"/>
      <c r="E56" s="172"/>
      <c r="F56" s="172"/>
      <c r="G56" s="172"/>
      <c r="H56" s="172"/>
      <c r="I56" s="174"/>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row>
    <row r="57" spans="1:42" x14ac:dyDescent="0.4">
      <c r="A57" s="172"/>
      <c r="B57" s="174"/>
      <c r="C57" s="174"/>
      <c r="D57" s="174"/>
      <c r="E57" s="172"/>
      <c r="F57" s="172"/>
      <c r="G57" s="172"/>
      <c r="H57" s="172"/>
      <c r="I57" s="174"/>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row>
    <row r="58" spans="1:42" x14ac:dyDescent="0.4">
      <c r="A58" s="172"/>
      <c r="B58" s="174"/>
      <c r="C58" s="174"/>
      <c r="D58" s="174"/>
      <c r="E58" s="172"/>
      <c r="F58" s="172"/>
      <c r="G58" s="172"/>
      <c r="H58" s="172"/>
      <c r="I58" s="174"/>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row>
    <row r="59" spans="1:42" x14ac:dyDescent="0.4">
      <c r="A59" s="172"/>
      <c r="B59" s="174"/>
      <c r="C59" s="174"/>
      <c r="D59" s="174"/>
      <c r="E59" s="172"/>
      <c r="F59" s="172"/>
      <c r="G59" s="172"/>
      <c r="H59" s="172"/>
      <c r="I59" s="174"/>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row>
    <row r="60" spans="1:42" x14ac:dyDescent="0.4">
      <c r="A60" s="172"/>
      <c r="B60" s="174"/>
      <c r="C60" s="174"/>
      <c r="D60" s="174"/>
      <c r="E60" s="172"/>
      <c r="F60" s="172"/>
      <c r="G60" s="172"/>
      <c r="H60" s="172"/>
      <c r="I60" s="174"/>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row>
    <row r="61" spans="1:42" x14ac:dyDescent="0.4">
      <c r="A61" s="172"/>
      <c r="B61" s="174"/>
      <c r="C61" s="174"/>
      <c r="D61" s="174"/>
      <c r="E61" s="172"/>
      <c r="F61" s="172"/>
      <c r="G61" s="172"/>
      <c r="H61" s="172"/>
      <c r="I61" s="174"/>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row>
    <row r="62" spans="1:42" x14ac:dyDescent="0.4">
      <c r="A62" s="172"/>
      <c r="B62" s="174"/>
      <c r="C62" s="174"/>
      <c r="D62" s="174"/>
      <c r="E62" s="172"/>
      <c r="F62" s="172"/>
      <c r="G62" s="172"/>
      <c r="H62" s="172"/>
      <c r="I62" s="174"/>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row>
    <row r="63" spans="1:42" x14ac:dyDescent="0.4">
      <c r="A63" s="172"/>
      <c r="B63" s="174"/>
      <c r="C63" s="174"/>
      <c r="D63" s="174"/>
      <c r="E63" s="172"/>
      <c r="F63" s="172"/>
      <c r="G63" s="172"/>
      <c r="H63" s="172"/>
      <c r="I63" s="174"/>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row>
    <row r="64" spans="1:42" x14ac:dyDescent="0.4">
      <c r="A64" s="172"/>
      <c r="B64" s="174"/>
      <c r="C64" s="174"/>
      <c r="D64" s="174"/>
      <c r="E64" s="172"/>
      <c r="F64" s="172"/>
      <c r="G64" s="172"/>
      <c r="H64" s="172"/>
      <c r="I64" s="174"/>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row>
    <row r="65" spans="1:42" x14ac:dyDescent="0.4">
      <c r="A65" s="172"/>
      <c r="B65" s="174"/>
      <c r="C65" s="174"/>
      <c r="D65" s="174"/>
      <c r="E65" s="172"/>
      <c r="F65" s="172"/>
      <c r="G65" s="172"/>
      <c r="H65" s="172"/>
      <c r="I65" s="174"/>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row>
    <row r="66" spans="1:42" x14ac:dyDescent="0.4">
      <c r="A66" s="172"/>
      <c r="B66" s="174"/>
      <c r="C66" s="174"/>
      <c r="D66" s="174"/>
      <c r="E66" s="172"/>
      <c r="F66" s="172"/>
      <c r="G66" s="172"/>
      <c r="H66" s="172"/>
      <c r="I66" s="174"/>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row>
    <row r="67" spans="1:42" x14ac:dyDescent="0.4">
      <c r="A67" s="172"/>
      <c r="B67" s="174"/>
      <c r="C67" s="174"/>
      <c r="D67" s="174"/>
      <c r="E67" s="172"/>
      <c r="F67" s="172"/>
      <c r="G67" s="172"/>
      <c r="H67" s="172"/>
      <c r="I67" s="174"/>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row>
    <row r="68" spans="1:42" x14ac:dyDescent="0.4">
      <c r="A68" s="172"/>
      <c r="B68" s="174"/>
      <c r="C68" s="174"/>
      <c r="D68" s="174"/>
      <c r="E68" s="172"/>
      <c r="F68" s="172"/>
      <c r="G68" s="172"/>
      <c r="H68" s="172"/>
      <c r="I68" s="174"/>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row>
    <row r="69" spans="1:42" x14ac:dyDescent="0.4">
      <c r="A69" s="172"/>
      <c r="B69" s="174"/>
      <c r="C69" s="174"/>
      <c r="D69" s="174"/>
      <c r="E69" s="172"/>
      <c r="F69" s="172"/>
      <c r="G69" s="172"/>
      <c r="H69" s="172"/>
      <c r="I69" s="174"/>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row>
    <row r="70" spans="1:42" x14ac:dyDescent="0.4">
      <c r="A70" s="172"/>
      <c r="B70" s="174"/>
      <c r="C70" s="174"/>
      <c r="D70" s="174"/>
      <c r="E70" s="172"/>
      <c r="F70" s="172"/>
      <c r="G70" s="172"/>
      <c r="H70" s="172"/>
      <c r="I70" s="174"/>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row>
    <row r="71" spans="1:42" x14ac:dyDescent="0.4">
      <c r="A71" s="172"/>
      <c r="B71" s="174"/>
      <c r="C71" s="174"/>
      <c r="D71" s="174"/>
      <c r="E71" s="172"/>
      <c r="F71" s="172"/>
      <c r="G71" s="172"/>
      <c r="H71" s="172"/>
      <c r="I71" s="174"/>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row>
    <row r="72" spans="1:42" x14ac:dyDescent="0.4">
      <c r="A72" s="172"/>
      <c r="B72" s="174"/>
      <c r="C72" s="174"/>
      <c r="D72" s="174"/>
      <c r="E72" s="172"/>
      <c r="F72" s="172"/>
      <c r="G72" s="172"/>
      <c r="H72" s="172"/>
      <c r="I72" s="174"/>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row>
    <row r="73" spans="1:42" x14ac:dyDescent="0.4">
      <c r="A73" s="172"/>
      <c r="B73" s="174"/>
      <c r="C73" s="174"/>
      <c r="D73" s="174"/>
      <c r="E73" s="172"/>
      <c r="F73" s="172"/>
      <c r="G73" s="172"/>
      <c r="H73" s="172"/>
      <c r="I73" s="174"/>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row>
    <row r="74" spans="1:42" x14ac:dyDescent="0.4">
      <c r="A74" s="172"/>
      <c r="B74" s="174"/>
      <c r="C74" s="174"/>
      <c r="D74" s="174"/>
      <c r="E74" s="172"/>
      <c r="F74" s="172"/>
      <c r="G74" s="172"/>
      <c r="H74" s="172"/>
      <c r="I74" s="174"/>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row>
    <row r="75" spans="1:42" x14ac:dyDescent="0.4">
      <c r="A75" s="172"/>
      <c r="B75" s="174"/>
      <c r="C75" s="174"/>
      <c r="D75" s="174"/>
      <c r="E75" s="172"/>
      <c r="F75" s="172"/>
      <c r="G75" s="172"/>
      <c r="H75" s="172"/>
      <c r="I75" s="174"/>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row>
    <row r="76" spans="1:42" x14ac:dyDescent="0.4">
      <c r="A76" s="172"/>
      <c r="B76" s="174"/>
      <c r="C76" s="174"/>
      <c r="D76" s="174"/>
      <c r="E76" s="172"/>
      <c r="F76" s="172"/>
      <c r="G76" s="172"/>
      <c r="H76" s="172"/>
      <c r="I76" s="174"/>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row>
    <row r="77" spans="1:42" x14ac:dyDescent="0.4">
      <c r="A77" s="172"/>
      <c r="B77" s="174"/>
      <c r="C77" s="174"/>
      <c r="D77" s="174"/>
      <c r="E77" s="172"/>
      <c r="F77" s="172"/>
      <c r="G77" s="172"/>
      <c r="H77" s="172"/>
      <c r="I77" s="174"/>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row>
    <row r="78" spans="1:42" x14ac:dyDescent="0.4">
      <c r="A78" s="172"/>
      <c r="B78" s="174"/>
      <c r="C78" s="174"/>
      <c r="D78" s="174"/>
      <c r="E78" s="172"/>
      <c r="F78" s="172"/>
      <c r="G78" s="172"/>
      <c r="H78" s="172"/>
      <c r="I78" s="174"/>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row>
    <row r="79" spans="1:42" x14ac:dyDescent="0.4">
      <c r="A79" s="172"/>
      <c r="B79" s="174"/>
      <c r="C79" s="174"/>
      <c r="D79" s="174"/>
      <c r="E79" s="172"/>
      <c r="F79" s="172"/>
      <c r="G79" s="172"/>
      <c r="H79" s="172"/>
      <c r="I79" s="174"/>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row>
    <row r="80" spans="1:42" x14ac:dyDescent="0.4">
      <c r="A80" s="172"/>
      <c r="B80" s="174"/>
      <c r="C80" s="174"/>
      <c r="D80" s="174"/>
      <c r="E80" s="172"/>
      <c r="F80" s="172"/>
      <c r="G80" s="172"/>
      <c r="H80" s="172"/>
      <c r="I80" s="174"/>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row>
    <row r="81" spans="1:42" x14ac:dyDescent="0.4">
      <c r="A81" s="172"/>
      <c r="B81" s="174"/>
      <c r="C81" s="174"/>
      <c r="D81" s="174"/>
      <c r="E81" s="172"/>
      <c r="F81" s="172"/>
      <c r="G81" s="172"/>
      <c r="H81" s="172"/>
      <c r="I81" s="174"/>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row>
    <row r="82" spans="1:42" x14ac:dyDescent="0.4">
      <c r="A82" s="172"/>
      <c r="B82" s="174"/>
      <c r="C82" s="174"/>
      <c r="D82" s="174"/>
      <c r="E82" s="172"/>
      <c r="F82" s="172"/>
      <c r="G82" s="172"/>
      <c r="H82" s="172"/>
      <c r="I82" s="174"/>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row>
    <row r="83" spans="1:42" x14ac:dyDescent="0.4">
      <c r="A83" s="172"/>
      <c r="B83" s="174"/>
      <c r="C83" s="174"/>
      <c r="D83" s="174"/>
      <c r="E83" s="172"/>
      <c r="F83" s="172"/>
      <c r="G83" s="172"/>
      <c r="H83" s="172"/>
      <c r="I83" s="174"/>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row>
    <row r="84" spans="1:42" x14ac:dyDescent="0.4">
      <c r="A84" s="172"/>
      <c r="B84" s="174"/>
      <c r="C84" s="174"/>
      <c r="D84" s="174"/>
      <c r="E84" s="172"/>
      <c r="F84" s="172"/>
      <c r="G84" s="172"/>
      <c r="H84" s="172"/>
      <c r="I84" s="174"/>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row>
    <row r="85" spans="1:42" x14ac:dyDescent="0.4">
      <c r="A85" s="172"/>
      <c r="B85" s="174"/>
      <c r="C85" s="174"/>
      <c r="D85" s="174"/>
      <c r="E85" s="172"/>
      <c r="F85" s="172"/>
      <c r="G85" s="172"/>
      <c r="H85" s="172"/>
      <c r="I85" s="174"/>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row>
    <row r="86" spans="1:42" x14ac:dyDescent="0.4">
      <c r="A86" s="172"/>
      <c r="B86" s="174"/>
      <c r="C86" s="174"/>
      <c r="D86" s="174"/>
      <c r="E86" s="172"/>
      <c r="F86" s="172"/>
      <c r="G86" s="172"/>
      <c r="H86" s="172"/>
      <c r="I86" s="174"/>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row>
    <row r="87" spans="1:42" x14ac:dyDescent="0.4">
      <c r="A87" s="172"/>
      <c r="B87" s="174"/>
      <c r="C87" s="174"/>
      <c r="D87" s="174"/>
      <c r="E87" s="172"/>
      <c r="F87" s="172"/>
      <c r="G87" s="172"/>
      <c r="H87" s="172"/>
      <c r="I87" s="174"/>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row>
    <row r="88" spans="1:42" x14ac:dyDescent="0.4">
      <c r="A88" s="172"/>
      <c r="B88" s="174"/>
      <c r="C88" s="174"/>
      <c r="D88" s="174"/>
      <c r="E88" s="172"/>
      <c r="F88" s="172"/>
      <c r="G88" s="172"/>
      <c r="H88" s="172"/>
      <c r="I88" s="174"/>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row>
    <row r="89" spans="1:42" x14ac:dyDescent="0.4">
      <c r="A89" s="172"/>
      <c r="B89" s="174"/>
      <c r="C89" s="174"/>
      <c r="D89" s="174"/>
      <c r="E89" s="172"/>
      <c r="F89" s="172"/>
      <c r="G89" s="172"/>
      <c r="H89" s="172"/>
      <c r="I89" s="174"/>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row>
    <row r="90" spans="1:42" x14ac:dyDescent="0.4">
      <c r="A90" s="172"/>
      <c r="B90" s="174"/>
      <c r="C90" s="174"/>
      <c r="D90" s="174"/>
      <c r="E90" s="172"/>
      <c r="F90" s="172"/>
      <c r="G90" s="172"/>
      <c r="H90" s="172"/>
      <c r="I90" s="174"/>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row>
    <row r="91" spans="1:42" x14ac:dyDescent="0.4">
      <c r="A91" s="172"/>
      <c r="B91" s="174"/>
      <c r="C91" s="174"/>
      <c r="D91" s="174"/>
      <c r="E91" s="172"/>
      <c r="F91" s="172"/>
      <c r="G91" s="172"/>
      <c r="H91" s="172"/>
      <c r="I91" s="174"/>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row>
    <row r="92" spans="1:42" x14ac:dyDescent="0.4">
      <c r="A92" s="172"/>
      <c r="B92" s="174"/>
      <c r="C92" s="174"/>
      <c r="D92" s="174"/>
      <c r="E92" s="172"/>
      <c r="F92" s="172"/>
      <c r="G92" s="172"/>
      <c r="H92" s="172"/>
      <c r="I92" s="174"/>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row>
    <row r="93" spans="1:42" x14ac:dyDescent="0.4">
      <c r="A93" s="172"/>
      <c r="B93" s="174"/>
      <c r="C93" s="174"/>
      <c r="D93" s="174"/>
      <c r="E93" s="172"/>
      <c r="F93" s="172"/>
      <c r="G93" s="172"/>
      <c r="H93" s="172"/>
      <c r="I93" s="174"/>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row>
    <row r="94" spans="1:42" x14ac:dyDescent="0.4">
      <c r="A94" s="172"/>
      <c r="B94" s="174"/>
      <c r="C94" s="174"/>
      <c r="D94" s="174"/>
      <c r="E94" s="172"/>
      <c r="F94" s="172"/>
      <c r="G94" s="172"/>
      <c r="H94" s="172"/>
      <c r="I94" s="174"/>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row>
    <row r="95" spans="1:42" x14ac:dyDescent="0.4">
      <c r="A95" s="172"/>
      <c r="B95" s="174"/>
      <c r="C95" s="174"/>
      <c r="D95" s="174"/>
      <c r="E95" s="172"/>
      <c r="F95" s="172"/>
      <c r="G95" s="172"/>
      <c r="H95" s="172"/>
      <c r="I95" s="174"/>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row>
    <row r="96" spans="1:42" x14ac:dyDescent="0.4">
      <c r="A96" s="172"/>
      <c r="B96" s="174"/>
      <c r="C96" s="174"/>
      <c r="D96" s="174"/>
      <c r="E96" s="172"/>
      <c r="F96" s="172"/>
      <c r="G96" s="172"/>
      <c r="H96" s="172"/>
      <c r="I96" s="174"/>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row>
    <row r="97" spans="1:42" x14ac:dyDescent="0.4">
      <c r="A97" s="172"/>
      <c r="B97" s="174"/>
      <c r="C97" s="174"/>
      <c r="D97" s="174"/>
      <c r="E97" s="172"/>
      <c r="F97" s="172"/>
      <c r="G97" s="172"/>
      <c r="H97" s="172"/>
      <c r="I97" s="174"/>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row>
    <row r="98" spans="1:42" x14ac:dyDescent="0.4">
      <c r="A98" s="172"/>
      <c r="B98" s="174"/>
      <c r="C98" s="174"/>
      <c r="D98" s="174"/>
      <c r="E98" s="172"/>
      <c r="F98" s="172"/>
      <c r="G98" s="172"/>
      <c r="H98" s="172"/>
      <c r="I98" s="174"/>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row>
    <row r="99" spans="1:42" x14ac:dyDescent="0.4">
      <c r="A99" s="172"/>
      <c r="B99" s="174"/>
      <c r="C99" s="174"/>
      <c r="D99" s="174"/>
      <c r="E99" s="172"/>
      <c r="F99" s="172"/>
      <c r="G99" s="172"/>
      <c r="H99" s="172"/>
      <c r="I99" s="174"/>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row>
    <row r="100" spans="1:42" x14ac:dyDescent="0.4">
      <c r="A100" s="172"/>
      <c r="B100" s="174"/>
      <c r="C100" s="174"/>
      <c r="D100" s="174"/>
      <c r="E100" s="172"/>
      <c r="F100" s="172"/>
      <c r="G100" s="172"/>
      <c r="H100" s="172"/>
      <c r="I100" s="174"/>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row>
    <row r="101" spans="1:42" x14ac:dyDescent="0.4">
      <c r="A101" s="172"/>
      <c r="B101" s="174"/>
      <c r="C101" s="174"/>
      <c r="D101" s="174"/>
      <c r="E101" s="172"/>
      <c r="F101" s="172"/>
      <c r="G101" s="172"/>
      <c r="H101" s="172"/>
      <c r="I101" s="174"/>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row>
    <row r="102" spans="1:42" x14ac:dyDescent="0.4">
      <c r="A102" s="172"/>
      <c r="B102" s="174"/>
      <c r="C102" s="174"/>
      <c r="D102" s="174"/>
      <c r="E102" s="172"/>
      <c r="F102" s="172"/>
      <c r="G102" s="172"/>
      <c r="H102" s="172"/>
      <c r="I102" s="174"/>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row>
    <row r="103" spans="1:42" x14ac:dyDescent="0.4">
      <c r="A103" s="172"/>
      <c r="B103" s="174"/>
      <c r="C103" s="174"/>
      <c r="D103" s="174"/>
      <c r="E103" s="172"/>
      <c r="F103" s="172"/>
      <c r="G103" s="172"/>
      <c r="H103" s="172"/>
      <c r="I103" s="174"/>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row>
    <row r="104" spans="1:42" x14ac:dyDescent="0.4">
      <c r="A104" s="172"/>
      <c r="B104" s="174"/>
      <c r="C104" s="174"/>
      <c r="D104" s="174"/>
      <c r="E104" s="172"/>
      <c r="F104" s="172"/>
      <c r="G104" s="172"/>
      <c r="H104" s="172"/>
      <c r="I104" s="174"/>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row>
    <row r="105" spans="1:42" x14ac:dyDescent="0.4">
      <c r="A105" s="172"/>
      <c r="B105" s="174"/>
      <c r="C105" s="174"/>
      <c r="D105" s="174"/>
      <c r="E105" s="172"/>
      <c r="F105" s="172"/>
      <c r="G105" s="172"/>
      <c r="H105" s="172"/>
      <c r="I105" s="174"/>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row>
    <row r="106" spans="1:42" x14ac:dyDescent="0.4">
      <c r="A106" s="172"/>
      <c r="B106" s="174"/>
      <c r="C106" s="174"/>
      <c r="D106" s="174"/>
      <c r="E106" s="172"/>
      <c r="F106" s="172"/>
      <c r="G106" s="172"/>
      <c r="H106" s="172"/>
      <c r="I106" s="174"/>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row>
    <row r="107" spans="1:42" x14ac:dyDescent="0.4">
      <c r="A107" s="172"/>
      <c r="B107" s="174"/>
      <c r="C107" s="174"/>
      <c r="D107" s="174"/>
      <c r="E107" s="172"/>
      <c r="F107" s="172"/>
      <c r="G107" s="172"/>
      <c r="H107" s="172"/>
      <c r="I107" s="174"/>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row>
    <row r="108" spans="1:42" x14ac:dyDescent="0.4">
      <c r="A108" s="172"/>
      <c r="B108" s="174"/>
      <c r="C108" s="174"/>
      <c r="D108" s="174"/>
      <c r="E108" s="172"/>
      <c r="F108" s="172"/>
      <c r="G108" s="172"/>
      <c r="H108" s="172"/>
      <c r="I108" s="174"/>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row>
    <row r="109" spans="1:42" x14ac:dyDescent="0.4">
      <c r="A109" s="172"/>
      <c r="B109" s="174"/>
      <c r="C109" s="174"/>
      <c r="D109" s="174"/>
      <c r="E109" s="172"/>
      <c r="F109" s="172"/>
      <c r="G109" s="172"/>
      <c r="H109" s="172"/>
      <c r="I109" s="174"/>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row>
    <row r="110" spans="1:42" x14ac:dyDescent="0.4">
      <c r="A110" s="172"/>
      <c r="B110" s="174"/>
      <c r="C110" s="174"/>
      <c r="D110" s="174"/>
      <c r="E110" s="172"/>
      <c r="F110" s="172"/>
      <c r="G110" s="172"/>
      <c r="H110" s="172"/>
      <c r="I110" s="174"/>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row>
    <row r="111" spans="1:42" x14ac:dyDescent="0.4">
      <c r="A111" s="172"/>
      <c r="B111" s="174"/>
      <c r="C111" s="174"/>
      <c r="D111" s="174"/>
      <c r="E111" s="172"/>
      <c r="F111" s="172"/>
      <c r="G111" s="172"/>
      <c r="H111" s="172"/>
      <c r="I111" s="174"/>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row>
    <row r="112" spans="1:42" x14ac:dyDescent="0.4">
      <c r="A112" s="172"/>
      <c r="B112" s="174"/>
      <c r="C112" s="174"/>
      <c r="D112" s="174"/>
      <c r="E112" s="172"/>
      <c r="F112" s="172"/>
      <c r="G112" s="172"/>
      <c r="H112" s="172"/>
      <c r="I112" s="174"/>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row>
    <row r="113" spans="1:42" x14ac:dyDescent="0.4">
      <c r="A113" s="172"/>
      <c r="B113" s="174"/>
      <c r="C113" s="174"/>
      <c r="D113" s="174"/>
      <c r="E113" s="172"/>
      <c r="F113" s="172"/>
      <c r="G113" s="172"/>
      <c r="H113" s="172"/>
      <c r="I113" s="174"/>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row>
    <row r="114" spans="1:42" x14ac:dyDescent="0.4">
      <c r="A114" s="172"/>
      <c r="B114" s="174"/>
      <c r="C114" s="174"/>
      <c r="D114" s="174"/>
      <c r="E114" s="172"/>
      <c r="F114" s="172"/>
      <c r="G114" s="172"/>
      <c r="H114" s="172"/>
      <c r="I114" s="174"/>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row>
    <row r="115" spans="1:42" x14ac:dyDescent="0.4">
      <c r="A115" s="172"/>
      <c r="B115" s="174"/>
      <c r="C115" s="174"/>
      <c r="D115" s="174"/>
      <c r="E115" s="172"/>
      <c r="F115" s="172"/>
      <c r="G115" s="172"/>
      <c r="H115" s="172"/>
      <c r="I115" s="174"/>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row>
    <row r="116" spans="1:42" x14ac:dyDescent="0.4">
      <c r="A116" s="172"/>
      <c r="B116" s="174"/>
      <c r="C116" s="174"/>
      <c r="D116" s="174"/>
      <c r="E116" s="172"/>
      <c r="F116" s="172"/>
      <c r="G116" s="172"/>
      <c r="H116" s="172"/>
      <c r="I116" s="174"/>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row>
    <row r="117" spans="1:42" x14ac:dyDescent="0.4">
      <c r="A117" s="172"/>
      <c r="B117" s="174"/>
      <c r="C117" s="174"/>
      <c r="D117" s="174"/>
      <c r="E117" s="172"/>
      <c r="F117" s="172"/>
      <c r="G117" s="172"/>
      <c r="H117" s="172"/>
      <c r="I117" s="174"/>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row>
    <row r="118" spans="1:42" x14ac:dyDescent="0.4">
      <c r="A118" s="172"/>
      <c r="B118" s="174"/>
      <c r="C118" s="174"/>
      <c r="D118" s="174"/>
      <c r="E118" s="172"/>
      <c r="F118" s="172"/>
      <c r="G118" s="172"/>
      <c r="H118" s="172"/>
      <c r="I118" s="174"/>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c r="AO118" s="172"/>
      <c r="AP118" s="172"/>
    </row>
    <row r="119" spans="1:42" x14ac:dyDescent="0.4">
      <c r="A119" s="172"/>
      <c r="B119" s="174"/>
      <c r="C119" s="174"/>
      <c r="D119" s="174"/>
      <c r="E119" s="172"/>
      <c r="F119" s="172"/>
      <c r="G119" s="172"/>
      <c r="H119" s="172"/>
      <c r="I119" s="174"/>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row>
    <row r="120" spans="1:42" x14ac:dyDescent="0.4">
      <c r="A120" s="172"/>
      <c r="B120" s="174"/>
      <c r="C120" s="174"/>
      <c r="D120" s="174"/>
      <c r="E120" s="172"/>
      <c r="F120" s="172"/>
      <c r="G120" s="172"/>
      <c r="H120" s="172"/>
      <c r="I120" s="174"/>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row>
    <row r="121" spans="1:42" x14ac:dyDescent="0.4">
      <c r="A121" s="172"/>
      <c r="B121" s="174"/>
      <c r="C121" s="174"/>
      <c r="D121" s="174"/>
      <c r="E121" s="172"/>
      <c r="F121" s="172"/>
      <c r="G121" s="172"/>
      <c r="H121" s="172"/>
      <c r="I121" s="174"/>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row>
    <row r="122" spans="1:42" x14ac:dyDescent="0.4">
      <c r="A122" s="172"/>
      <c r="B122" s="174"/>
      <c r="C122" s="174"/>
      <c r="D122" s="174"/>
      <c r="E122" s="172"/>
      <c r="F122" s="172"/>
      <c r="G122" s="172"/>
      <c r="H122" s="172"/>
      <c r="I122" s="174"/>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row>
    <row r="123" spans="1:42" x14ac:dyDescent="0.4">
      <c r="A123" s="172"/>
      <c r="B123" s="174"/>
      <c r="C123" s="174"/>
      <c r="D123" s="174"/>
      <c r="E123" s="172"/>
      <c r="F123" s="172"/>
      <c r="G123" s="172"/>
      <c r="H123" s="172"/>
      <c r="I123" s="174"/>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row>
    <row r="124" spans="1:42" x14ac:dyDescent="0.4">
      <c r="A124" s="172"/>
      <c r="B124" s="174"/>
      <c r="C124" s="174"/>
      <c r="D124" s="174"/>
      <c r="E124" s="172"/>
      <c r="F124" s="172"/>
      <c r="G124" s="172"/>
      <c r="H124" s="172"/>
      <c r="I124" s="174"/>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row>
    <row r="125" spans="1:42" x14ac:dyDescent="0.4">
      <c r="A125" s="172"/>
      <c r="B125" s="174"/>
      <c r="C125" s="174"/>
      <c r="D125" s="174"/>
      <c r="E125" s="172"/>
      <c r="F125" s="172"/>
      <c r="G125" s="172"/>
      <c r="H125" s="172"/>
      <c r="I125" s="174"/>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row>
    <row r="126" spans="1:42" x14ac:dyDescent="0.4">
      <c r="A126" s="172"/>
      <c r="B126" s="174"/>
      <c r="C126" s="174"/>
      <c r="D126" s="174"/>
      <c r="E126" s="172"/>
      <c r="F126" s="172"/>
      <c r="G126" s="172"/>
      <c r="H126" s="172"/>
      <c r="I126" s="174"/>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row>
    <row r="127" spans="1:42" x14ac:dyDescent="0.4">
      <c r="A127" s="172"/>
      <c r="B127" s="174"/>
      <c r="C127" s="174"/>
      <c r="D127" s="174"/>
      <c r="E127" s="172"/>
      <c r="F127" s="172"/>
      <c r="G127" s="172"/>
      <c r="H127" s="172"/>
      <c r="I127" s="174"/>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row>
    <row r="128" spans="1:42" x14ac:dyDescent="0.4">
      <c r="A128" s="172"/>
      <c r="B128" s="174"/>
      <c r="C128" s="174"/>
      <c r="D128" s="174"/>
      <c r="E128" s="172"/>
      <c r="F128" s="172"/>
      <c r="G128" s="172"/>
      <c r="H128" s="172"/>
      <c r="I128" s="174"/>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row>
    <row r="129" spans="1:42" x14ac:dyDescent="0.4">
      <c r="A129" s="172"/>
      <c r="B129" s="174"/>
      <c r="C129" s="174"/>
      <c r="D129" s="174"/>
      <c r="E129" s="172"/>
      <c r="F129" s="172"/>
      <c r="G129" s="172"/>
      <c r="H129" s="172"/>
      <c r="I129" s="174"/>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row>
    <row r="130" spans="1:42" x14ac:dyDescent="0.4">
      <c r="A130" s="172"/>
      <c r="B130" s="174"/>
      <c r="C130" s="174"/>
      <c r="D130" s="174"/>
      <c r="E130" s="172"/>
      <c r="F130" s="172"/>
      <c r="G130" s="172"/>
      <c r="H130" s="172"/>
      <c r="I130" s="174"/>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row>
    <row r="131" spans="1:42" x14ac:dyDescent="0.4">
      <c r="A131" s="172"/>
      <c r="B131" s="174"/>
      <c r="C131" s="174"/>
      <c r="D131" s="174"/>
      <c r="E131" s="172"/>
      <c r="F131" s="172"/>
      <c r="G131" s="172"/>
      <c r="H131" s="172"/>
      <c r="I131" s="174"/>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row>
    <row r="132" spans="1:42" x14ac:dyDescent="0.4">
      <c r="A132" s="172"/>
      <c r="B132" s="174"/>
      <c r="C132" s="174"/>
      <c r="D132" s="174"/>
      <c r="E132" s="172"/>
      <c r="F132" s="172"/>
      <c r="G132" s="172"/>
      <c r="H132" s="172"/>
      <c r="I132" s="174"/>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row>
    <row r="133" spans="1:42" x14ac:dyDescent="0.4">
      <c r="A133" s="172"/>
      <c r="B133" s="174"/>
      <c r="C133" s="174"/>
      <c r="D133" s="174"/>
      <c r="E133" s="172"/>
      <c r="F133" s="172"/>
      <c r="G133" s="172"/>
      <c r="H133" s="172"/>
      <c r="I133" s="174"/>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row>
    <row r="134" spans="1:42" x14ac:dyDescent="0.4">
      <c r="A134" s="172"/>
      <c r="B134" s="174"/>
      <c r="C134" s="174"/>
      <c r="D134" s="174"/>
      <c r="E134" s="172"/>
      <c r="F134" s="172"/>
      <c r="G134" s="172"/>
      <c r="H134" s="172"/>
      <c r="I134" s="174"/>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row>
    <row r="135" spans="1:42" x14ac:dyDescent="0.4">
      <c r="A135" s="172"/>
      <c r="B135" s="174"/>
      <c r="C135" s="174"/>
      <c r="D135" s="174"/>
      <c r="E135" s="172"/>
      <c r="F135" s="172"/>
      <c r="G135" s="172"/>
      <c r="H135" s="172"/>
      <c r="I135" s="174"/>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row>
    <row r="136" spans="1:42" x14ac:dyDescent="0.4">
      <c r="A136" s="172"/>
      <c r="B136" s="174"/>
      <c r="C136" s="174"/>
      <c r="D136" s="174"/>
      <c r="E136" s="172"/>
      <c r="F136" s="172"/>
      <c r="G136" s="172"/>
      <c r="H136" s="172"/>
      <c r="I136" s="174"/>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row>
    <row r="137" spans="1:42" x14ac:dyDescent="0.4">
      <c r="A137" s="172"/>
      <c r="B137" s="174"/>
      <c r="C137" s="174"/>
      <c r="D137" s="174"/>
      <c r="E137" s="172"/>
      <c r="F137" s="172"/>
      <c r="G137" s="172"/>
      <c r="H137" s="172"/>
      <c r="I137" s="174"/>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row>
    <row r="138" spans="1:42" x14ac:dyDescent="0.4">
      <c r="A138" s="172"/>
      <c r="B138" s="174"/>
      <c r="C138" s="174"/>
      <c r="D138" s="174"/>
      <c r="E138" s="172"/>
      <c r="F138" s="172"/>
      <c r="G138" s="172"/>
      <c r="H138" s="172"/>
      <c r="I138" s="174"/>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row>
    <row r="139" spans="1:42" x14ac:dyDescent="0.4">
      <c r="A139" s="172"/>
      <c r="B139" s="174"/>
      <c r="C139" s="174"/>
      <c r="D139" s="174"/>
      <c r="E139" s="172"/>
      <c r="F139" s="172"/>
      <c r="G139" s="172"/>
      <c r="H139" s="172"/>
      <c r="I139" s="174"/>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row>
    <row r="140" spans="1:42" x14ac:dyDescent="0.4">
      <c r="A140" s="172"/>
      <c r="B140" s="174"/>
      <c r="C140" s="174"/>
      <c r="D140" s="174"/>
      <c r="E140" s="172"/>
      <c r="F140" s="172"/>
      <c r="G140" s="172"/>
      <c r="H140" s="172"/>
      <c r="I140" s="174"/>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row>
    <row r="141" spans="1:42" x14ac:dyDescent="0.4">
      <c r="A141" s="172"/>
      <c r="B141" s="174"/>
      <c r="C141" s="174"/>
      <c r="D141" s="174"/>
      <c r="E141" s="172"/>
      <c r="F141" s="172"/>
      <c r="G141" s="172"/>
      <c r="H141" s="172"/>
      <c r="I141" s="174"/>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row>
    <row r="142" spans="1:42" x14ac:dyDescent="0.4">
      <c r="A142" s="172"/>
      <c r="B142" s="174"/>
      <c r="C142" s="174"/>
      <c r="D142" s="174"/>
      <c r="E142" s="172"/>
      <c r="F142" s="172"/>
      <c r="G142" s="172"/>
      <c r="H142" s="172"/>
      <c r="I142" s="174"/>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row>
    <row r="143" spans="1:42" x14ac:dyDescent="0.4">
      <c r="A143" s="172"/>
      <c r="B143" s="174"/>
      <c r="C143" s="174"/>
      <c r="D143" s="174"/>
      <c r="E143" s="172"/>
      <c r="F143" s="172"/>
      <c r="G143" s="172"/>
      <c r="H143" s="172"/>
      <c r="I143" s="174"/>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row>
    <row r="144" spans="1:42" x14ac:dyDescent="0.4">
      <c r="A144" s="172"/>
      <c r="B144" s="174"/>
      <c r="C144" s="174"/>
      <c r="D144" s="174"/>
      <c r="E144" s="172"/>
      <c r="F144" s="172"/>
      <c r="G144" s="172"/>
      <c r="H144" s="172"/>
      <c r="I144" s="174"/>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row>
    <row r="145" spans="1:42" x14ac:dyDescent="0.4">
      <c r="A145" s="172"/>
      <c r="B145" s="174"/>
      <c r="C145" s="174"/>
      <c r="D145" s="174"/>
      <c r="E145" s="172"/>
      <c r="F145" s="172"/>
      <c r="G145" s="172"/>
      <c r="H145" s="172"/>
      <c r="I145" s="174"/>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row>
    <row r="146" spans="1:42" x14ac:dyDescent="0.4">
      <c r="A146" s="172"/>
      <c r="B146" s="174"/>
      <c r="C146" s="174"/>
      <c r="D146" s="174"/>
      <c r="E146" s="172"/>
      <c r="F146" s="172"/>
      <c r="G146" s="172"/>
      <c r="H146" s="172"/>
      <c r="I146" s="174"/>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row>
    <row r="147" spans="1:42" x14ac:dyDescent="0.4">
      <c r="A147" s="172"/>
      <c r="B147" s="174"/>
      <c r="C147" s="174"/>
      <c r="D147" s="174"/>
      <c r="E147" s="172"/>
      <c r="F147" s="172"/>
      <c r="G147" s="172"/>
      <c r="H147" s="172"/>
      <c r="I147" s="174"/>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row>
    <row r="148" spans="1:42" x14ac:dyDescent="0.4">
      <c r="A148" s="172"/>
      <c r="B148" s="174"/>
      <c r="C148" s="174"/>
      <c r="D148" s="174"/>
      <c r="E148" s="172"/>
      <c r="F148" s="172"/>
      <c r="G148" s="172"/>
      <c r="H148" s="172"/>
      <c r="I148" s="174"/>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row>
    <row r="149" spans="1:42" x14ac:dyDescent="0.4">
      <c r="A149" s="172"/>
      <c r="B149" s="174"/>
      <c r="C149" s="174"/>
      <c r="D149" s="174"/>
      <c r="E149" s="172"/>
      <c r="F149" s="172"/>
      <c r="G149" s="172"/>
      <c r="H149" s="172"/>
      <c r="I149" s="174"/>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row>
    <row r="150" spans="1:42" x14ac:dyDescent="0.4">
      <c r="A150" s="172"/>
      <c r="B150" s="174"/>
      <c r="C150" s="174"/>
      <c r="D150" s="174"/>
      <c r="E150" s="172"/>
      <c r="F150" s="172"/>
      <c r="G150" s="172"/>
      <c r="H150" s="172"/>
      <c r="I150" s="174"/>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row>
    <row r="151" spans="1:42" x14ac:dyDescent="0.4">
      <c r="A151" s="172"/>
      <c r="B151" s="174"/>
      <c r="C151" s="174"/>
      <c r="D151" s="174"/>
      <c r="E151" s="172"/>
      <c r="F151" s="172"/>
      <c r="G151" s="172"/>
      <c r="H151" s="172"/>
      <c r="I151" s="174"/>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row>
    <row r="152" spans="1:42" x14ac:dyDescent="0.4">
      <c r="A152" s="172"/>
      <c r="B152" s="174"/>
      <c r="C152" s="174"/>
      <c r="D152" s="174"/>
      <c r="E152" s="172"/>
      <c r="F152" s="172"/>
      <c r="G152" s="172"/>
      <c r="H152" s="172"/>
      <c r="I152" s="174"/>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row>
    <row r="153" spans="1:42" x14ac:dyDescent="0.4">
      <c r="A153" s="172"/>
      <c r="B153" s="174"/>
      <c r="C153" s="174"/>
      <c r="D153" s="174"/>
      <c r="E153" s="172"/>
      <c r="F153" s="172"/>
      <c r="G153" s="172"/>
      <c r="H153" s="172"/>
      <c r="I153" s="174"/>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row>
    <row r="154" spans="1:42" x14ac:dyDescent="0.4">
      <c r="A154" s="172"/>
      <c r="B154" s="174"/>
      <c r="C154" s="174"/>
      <c r="D154" s="174"/>
      <c r="E154" s="172"/>
      <c r="F154" s="172"/>
      <c r="G154" s="172"/>
      <c r="H154" s="172"/>
      <c r="I154" s="174"/>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row>
    <row r="155" spans="1:42" x14ac:dyDescent="0.4">
      <c r="A155" s="172"/>
      <c r="B155" s="174"/>
      <c r="C155" s="174"/>
      <c r="D155" s="174"/>
      <c r="E155" s="172"/>
      <c r="F155" s="172"/>
      <c r="G155" s="172"/>
      <c r="H155" s="172"/>
      <c r="I155" s="174"/>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row>
    <row r="156" spans="1:42" x14ac:dyDescent="0.4">
      <c r="A156" s="172"/>
      <c r="B156" s="174"/>
      <c r="C156" s="174"/>
      <c r="D156" s="174"/>
      <c r="E156" s="172"/>
      <c r="F156" s="172"/>
      <c r="G156" s="172"/>
      <c r="H156" s="172"/>
      <c r="I156" s="174"/>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row>
    <row r="157" spans="1:42" x14ac:dyDescent="0.4">
      <c r="A157" s="172"/>
      <c r="B157" s="174"/>
      <c r="C157" s="174"/>
      <c r="D157" s="174"/>
      <c r="E157" s="172"/>
      <c r="F157" s="172"/>
      <c r="G157" s="172"/>
      <c r="H157" s="172"/>
      <c r="I157" s="174"/>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row>
    <row r="158" spans="1:42" x14ac:dyDescent="0.4">
      <c r="A158" s="172"/>
      <c r="B158" s="174"/>
      <c r="C158" s="174"/>
      <c r="D158" s="174"/>
      <c r="E158" s="172"/>
      <c r="F158" s="172"/>
      <c r="G158" s="172"/>
      <c r="H158" s="172"/>
      <c r="I158" s="174"/>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row>
    <row r="159" spans="1:42" x14ac:dyDescent="0.4">
      <c r="A159" s="172"/>
      <c r="B159" s="174"/>
      <c r="C159" s="174"/>
      <c r="D159" s="174"/>
      <c r="E159" s="172"/>
      <c r="F159" s="172"/>
      <c r="G159" s="172"/>
      <c r="H159" s="172"/>
      <c r="I159" s="174"/>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row>
    <row r="160" spans="1:42" x14ac:dyDescent="0.4">
      <c r="A160" s="172"/>
      <c r="B160" s="174"/>
      <c r="C160" s="174"/>
      <c r="D160" s="174"/>
      <c r="E160" s="172"/>
      <c r="F160" s="172"/>
      <c r="G160" s="172"/>
      <c r="H160" s="172"/>
      <c r="I160" s="174"/>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row>
    <row r="161" spans="1:42" x14ac:dyDescent="0.4">
      <c r="A161" s="172"/>
      <c r="B161" s="174"/>
      <c r="C161" s="174"/>
      <c r="D161" s="174"/>
      <c r="E161" s="172"/>
      <c r="F161" s="172"/>
      <c r="G161" s="172"/>
      <c r="H161" s="172"/>
      <c r="I161" s="174"/>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row>
    <row r="162" spans="1:42" x14ac:dyDescent="0.4">
      <c r="A162" s="172"/>
      <c r="B162" s="174"/>
      <c r="C162" s="174"/>
      <c r="D162" s="174"/>
      <c r="E162" s="172"/>
      <c r="F162" s="172"/>
      <c r="G162" s="172"/>
      <c r="H162" s="172"/>
      <c r="I162" s="174"/>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row>
    <row r="163" spans="1:42" x14ac:dyDescent="0.4">
      <c r="A163" s="172"/>
      <c r="B163" s="174"/>
      <c r="C163" s="174"/>
      <c r="D163" s="174"/>
      <c r="E163" s="172"/>
      <c r="F163" s="172"/>
      <c r="G163" s="172"/>
      <c r="H163" s="172"/>
      <c r="I163" s="174"/>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row>
    <row r="164" spans="1:42" x14ac:dyDescent="0.4">
      <c r="A164" s="172"/>
      <c r="B164" s="174"/>
      <c r="C164" s="174"/>
      <c r="D164" s="174"/>
      <c r="E164" s="172"/>
      <c r="F164" s="172"/>
      <c r="G164" s="172"/>
      <c r="H164" s="172"/>
      <c r="I164" s="174"/>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row>
    <row r="165" spans="1:42" x14ac:dyDescent="0.4">
      <c r="A165" s="172"/>
      <c r="B165" s="174"/>
      <c r="C165" s="174"/>
      <c r="D165" s="174"/>
      <c r="E165" s="172"/>
      <c r="F165" s="172"/>
      <c r="G165" s="172"/>
      <c r="H165" s="172"/>
      <c r="I165" s="174"/>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row>
    <row r="166" spans="1:42" x14ac:dyDescent="0.4">
      <c r="A166" s="172"/>
      <c r="B166" s="174"/>
      <c r="C166" s="174"/>
      <c r="D166" s="174"/>
      <c r="E166" s="172"/>
      <c r="F166" s="172"/>
      <c r="G166" s="172"/>
      <c r="H166" s="172"/>
      <c r="I166" s="174"/>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row>
    <row r="167" spans="1:42" x14ac:dyDescent="0.4">
      <c r="A167" s="172"/>
      <c r="B167" s="174"/>
      <c r="C167" s="174"/>
      <c r="D167" s="174"/>
      <c r="E167" s="172"/>
      <c r="F167" s="172"/>
      <c r="G167" s="172"/>
      <c r="H167" s="172"/>
      <c r="I167" s="174"/>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row>
    <row r="168" spans="1:42" x14ac:dyDescent="0.4">
      <c r="A168" s="172"/>
      <c r="B168" s="174"/>
      <c r="C168" s="174"/>
      <c r="D168" s="174"/>
      <c r="E168" s="172"/>
      <c r="F168" s="172"/>
      <c r="G168" s="172"/>
      <c r="H168" s="172"/>
      <c r="I168" s="174"/>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row>
    <row r="169" spans="1:42" x14ac:dyDescent="0.4">
      <c r="A169" s="172"/>
      <c r="B169" s="174"/>
      <c r="C169" s="174"/>
      <c r="D169" s="174"/>
      <c r="E169" s="172"/>
      <c r="F169" s="172"/>
      <c r="G169" s="172"/>
      <c r="H169" s="172"/>
      <c r="I169" s="174"/>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row>
    <row r="170" spans="1:42" x14ac:dyDescent="0.4">
      <c r="A170" s="172"/>
      <c r="B170" s="174"/>
      <c r="C170" s="174"/>
      <c r="D170" s="174"/>
      <c r="E170" s="172"/>
      <c r="F170" s="172"/>
      <c r="G170" s="172"/>
      <c r="H170" s="172"/>
      <c r="I170" s="174"/>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row>
    <row r="171" spans="1:42" x14ac:dyDescent="0.4">
      <c r="A171" s="172"/>
      <c r="B171" s="174"/>
      <c r="C171" s="174"/>
      <c r="D171" s="174"/>
      <c r="E171" s="172"/>
      <c r="F171" s="172"/>
      <c r="G171" s="172"/>
      <c r="H171" s="172"/>
      <c r="I171" s="174"/>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row>
    <row r="172" spans="1:42" x14ac:dyDescent="0.4">
      <c r="A172" s="172"/>
      <c r="B172" s="174"/>
      <c r="C172" s="174"/>
      <c r="D172" s="174"/>
      <c r="E172" s="172"/>
      <c r="F172" s="172"/>
      <c r="G172" s="172"/>
      <c r="H172" s="172"/>
      <c r="I172" s="174"/>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row>
    <row r="173" spans="1:42" x14ac:dyDescent="0.4">
      <c r="A173" s="172"/>
      <c r="B173" s="174"/>
      <c r="C173" s="174"/>
      <c r="D173" s="174"/>
      <c r="E173" s="172"/>
      <c r="F173" s="172"/>
      <c r="G173" s="172"/>
      <c r="H173" s="172"/>
      <c r="I173" s="174"/>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row>
    <row r="174" spans="1:42" x14ac:dyDescent="0.4">
      <c r="A174" s="172"/>
      <c r="B174" s="174"/>
      <c r="C174" s="174"/>
      <c r="D174" s="174"/>
      <c r="E174" s="172"/>
      <c r="F174" s="172"/>
      <c r="G174" s="172"/>
      <c r="H174" s="172"/>
      <c r="I174" s="174"/>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row>
    <row r="175" spans="1:42" x14ac:dyDescent="0.4">
      <c r="A175" s="172"/>
      <c r="B175" s="174"/>
      <c r="C175" s="174"/>
      <c r="D175" s="174"/>
      <c r="E175" s="172"/>
      <c r="F175" s="172"/>
      <c r="G175" s="172"/>
      <c r="H175" s="172"/>
      <c r="I175" s="174"/>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row>
    <row r="176" spans="1:42" x14ac:dyDescent="0.4">
      <c r="A176" s="172"/>
      <c r="B176" s="174"/>
      <c r="C176" s="174"/>
      <c r="D176" s="174"/>
      <c r="E176" s="172"/>
      <c r="F176" s="172"/>
      <c r="G176" s="172"/>
      <c r="H176" s="172"/>
      <c r="I176" s="174"/>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row>
    <row r="177" spans="1:42" x14ac:dyDescent="0.4">
      <c r="A177" s="172"/>
      <c r="B177" s="174"/>
      <c r="C177" s="174"/>
      <c r="D177" s="174"/>
      <c r="E177" s="172"/>
      <c r="F177" s="172"/>
      <c r="G177" s="172"/>
      <c r="H177" s="172"/>
      <c r="I177" s="174"/>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row>
    <row r="178" spans="1:42" x14ac:dyDescent="0.4">
      <c r="A178" s="172"/>
      <c r="B178" s="174"/>
      <c r="C178" s="174"/>
      <c r="D178" s="174"/>
      <c r="E178" s="172"/>
      <c r="F178" s="172"/>
      <c r="G178" s="172"/>
      <c r="H178" s="172"/>
      <c r="I178" s="174"/>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row>
    <row r="179" spans="1:42" x14ac:dyDescent="0.4">
      <c r="A179" s="172"/>
      <c r="B179" s="174"/>
      <c r="C179" s="174"/>
      <c r="D179" s="174"/>
      <c r="E179" s="172"/>
      <c r="F179" s="172"/>
      <c r="G179" s="172"/>
      <c r="H179" s="172"/>
      <c r="I179" s="174"/>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row>
    <row r="180" spans="1:42" x14ac:dyDescent="0.4">
      <c r="A180" s="172"/>
      <c r="B180" s="174"/>
      <c r="C180" s="174"/>
      <c r="D180" s="174"/>
      <c r="E180" s="172"/>
      <c r="F180" s="172"/>
      <c r="G180" s="172"/>
      <c r="H180" s="172"/>
      <c r="I180" s="174"/>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row>
    <row r="181" spans="1:42" x14ac:dyDescent="0.4">
      <c r="A181" s="172"/>
      <c r="B181" s="174"/>
      <c r="C181" s="174"/>
      <c r="D181" s="174"/>
      <c r="E181" s="172"/>
      <c r="F181" s="172"/>
      <c r="G181" s="172"/>
      <c r="H181" s="172"/>
      <c r="I181" s="174"/>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row>
    <row r="182" spans="1:42" x14ac:dyDescent="0.4">
      <c r="A182" s="172"/>
      <c r="B182" s="174"/>
      <c r="C182" s="174"/>
      <c r="D182" s="174"/>
      <c r="E182" s="172"/>
      <c r="F182" s="172"/>
      <c r="G182" s="172"/>
      <c r="H182" s="172"/>
      <c r="I182" s="174"/>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c r="AO182" s="172"/>
      <c r="AP182" s="172"/>
    </row>
    <row r="183" spans="1:42" x14ac:dyDescent="0.4">
      <c r="A183" s="172"/>
      <c r="B183" s="174"/>
      <c r="C183" s="174"/>
      <c r="D183" s="174"/>
      <c r="E183" s="172"/>
      <c r="F183" s="172"/>
      <c r="G183" s="172"/>
      <c r="H183" s="172"/>
      <c r="I183" s="174"/>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c r="AO183" s="172"/>
      <c r="AP183" s="172"/>
    </row>
    <row r="184" spans="1:42" x14ac:dyDescent="0.4">
      <c r="A184" s="172"/>
      <c r="B184" s="174"/>
      <c r="C184" s="174"/>
      <c r="D184" s="174"/>
      <c r="E184" s="172"/>
      <c r="F184" s="172"/>
      <c r="G184" s="172"/>
      <c r="H184" s="172"/>
      <c r="I184" s="174"/>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c r="AM184" s="172"/>
      <c r="AN184" s="172"/>
      <c r="AO184" s="172"/>
      <c r="AP184" s="172"/>
    </row>
    <row r="185" spans="1:42" x14ac:dyDescent="0.4">
      <c r="A185" s="172"/>
      <c r="B185" s="174"/>
      <c r="C185" s="174"/>
      <c r="D185" s="174"/>
      <c r="E185" s="172"/>
      <c r="F185" s="172"/>
      <c r="G185" s="172"/>
      <c r="H185" s="172"/>
      <c r="I185" s="174"/>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row>
    <row r="186" spans="1:42" x14ac:dyDescent="0.4">
      <c r="A186" s="172"/>
      <c r="B186" s="174"/>
      <c r="C186" s="174"/>
      <c r="D186" s="174"/>
      <c r="E186" s="172"/>
      <c r="F186" s="172"/>
      <c r="G186" s="172"/>
      <c r="H186" s="172"/>
      <c r="I186" s="174"/>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c r="AO186" s="172"/>
      <c r="AP186" s="172"/>
    </row>
    <row r="187" spans="1:42" x14ac:dyDescent="0.4">
      <c r="A187" s="172"/>
      <c r="B187" s="174"/>
      <c r="C187" s="174"/>
      <c r="D187" s="174"/>
      <c r="E187" s="172"/>
      <c r="F187" s="172"/>
      <c r="G187" s="172"/>
      <c r="H187" s="172"/>
      <c r="I187" s="174"/>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row>
    <row r="188" spans="1:42" x14ac:dyDescent="0.4">
      <c r="A188" s="172"/>
      <c r="B188" s="174"/>
      <c r="C188" s="174"/>
      <c r="D188" s="174"/>
      <c r="E188" s="172"/>
      <c r="F188" s="172"/>
      <c r="G188" s="172"/>
      <c r="H188" s="172"/>
      <c r="I188" s="174"/>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row>
    <row r="189" spans="1:42" x14ac:dyDescent="0.4">
      <c r="A189" s="172"/>
      <c r="B189" s="174"/>
      <c r="C189" s="174"/>
      <c r="D189" s="174"/>
      <c r="E189" s="172"/>
      <c r="F189" s="172"/>
      <c r="G189" s="172"/>
      <c r="H189" s="172"/>
      <c r="I189" s="174"/>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row>
    <row r="190" spans="1:42" x14ac:dyDescent="0.4">
      <c r="A190" s="172"/>
      <c r="B190" s="174"/>
      <c r="C190" s="174"/>
      <c r="D190" s="174"/>
      <c r="E190" s="172"/>
      <c r="F190" s="172"/>
      <c r="G190" s="172"/>
      <c r="H190" s="172"/>
      <c r="I190" s="174"/>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row>
    <row r="191" spans="1:42" x14ac:dyDescent="0.4">
      <c r="A191" s="172"/>
      <c r="B191" s="174"/>
      <c r="C191" s="174"/>
      <c r="D191" s="174"/>
      <c r="E191" s="172"/>
      <c r="F191" s="172"/>
      <c r="G191" s="172"/>
      <c r="H191" s="172"/>
      <c r="I191" s="174"/>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row>
    <row r="192" spans="1:42" x14ac:dyDescent="0.4">
      <c r="A192" s="172"/>
      <c r="B192" s="174"/>
      <c r="C192" s="174"/>
      <c r="D192" s="174"/>
      <c r="E192" s="172"/>
      <c r="F192" s="172"/>
      <c r="G192" s="172"/>
      <c r="H192" s="172"/>
      <c r="I192" s="174"/>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c r="AO192" s="172"/>
      <c r="AP192" s="172"/>
    </row>
    <row r="193" spans="1:42" x14ac:dyDescent="0.4">
      <c r="A193" s="172"/>
      <c r="B193" s="174"/>
      <c r="C193" s="174"/>
      <c r="D193" s="174"/>
      <c r="E193" s="172"/>
      <c r="F193" s="172"/>
      <c r="G193" s="172"/>
      <c r="H193" s="172"/>
      <c r="I193" s="174"/>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row>
    <row r="194" spans="1:42" x14ac:dyDescent="0.4">
      <c r="A194" s="172"/>
      <c r="B194" s="174"/>
      <c r="C194" s="174"/>
      <c r="D194" s="174"/>
      <c r="E194" s="172"/>
      <c r="F194" s="172"/>
      <c r="G194" s="172"/>
      <c r="H194" s="172"/>
      <c r="I194" s="174"/>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c r="AG194" s="172"/>
      <c r="AH194" s="172"/>
      <c r="AI194" s="172"/>
      <c r="AJ194" s="172"/>
      <c r="AK194" s="172"/>
      <c r="AL194" s="172"/>
      <c r="AM194" s="172"/>
      <c r="AN194" s="172"/>
      <c r="AO194" s="172"/>
      <c r="AP194" s="172"/>
    </row>
    <row r="195" spans="1:42" x14ac:dyDescent="0.4">
      <c r="A195" s="172"/>
      <c r="B195" s="174"/>
      <c r="C195" s="174"/>
      <c r="D195" s="174"/>
      <c r="E195" s="172"/>
      <c r="F195" s="172"/>
      <c r="G195" s="172"/>
      <c r="H195" s="172"/>
      <c r="I195" s="174"/>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c r="AO195" s="172"/>
      <c r="AP195" s="172"/>
    </row>
    <row r="196" spans="1:42" x14ac:dyDescent="0.4">
      <c r="A196" s="172"/>
      <c r="B196" s="174"/>
      <c r="C196" s="174"/>
      <c r="D196" s="174"/>
      <c r="E196" s="172"/>
      <c r="F196" s="172"/>
      <c r="G196" s="172"/>
      <c r="H196" s="172"/>
      <c r="I196" s="174"/>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c r="AG196" s="172"/>
      <c r="AH196" s="172"/>
      <c r="AI196" s="172"/>
      <c r="AJ196" s="172"/>
      <c r="AK196" s="172"/>
      <c r="AL196" s="172"/>
      <c r="AM196" s="172"/>
      <c r="AN196" s="172"/>
      <c r="AO196" s="172"/>
      <c r="AP196" s="172"/>
    </row>
    <row r="197" spans="1:42" x14ac:dyDescent="0.4">
      <c r="A197" s="172"/>
      <c r="B197" s="174"/>
      <c r="C197" s="174"/>
      <c r="D197" s="174"/>
      <c r="E197" s="172"/>
      <c r="F197" s="172"/>
      <c r="G197" s="172"/>
      <c r="H197" s="172"/>
      <c r="I197" s="174"/>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c r="AG197" s="172"/>
      <c r="AH197" s="172"/>
      <c r="AI197" s="172"/>
      <c r="AJ197" s="172"/>
      <c r="AK197" s="172"/>
      <c r="AL197" s="172"/>
      <c r="AM197" s="172"/>
      <c r="AN197" s="172"/>
      <c r="AO197" s="172"/>
      <c r="AP197" s="172"/>
    </row>
    <row r="198" spans="1:42" x14ac:dyDescent="0.4">
      <c r="A198" s="172"/>
      <c r="B198" s="174"/>
      <c r="C198" s="174"/>
      <c r="D198" s="174"/>
      <c r="E198" s="172"/>
      <c r="F198" s="172"/>
      <c r="G198" s="172"/>
      <c r="H198" s="172"/>
      <c r="I198" s="174"/>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row>
    <row r="199" spans="1:42" x14ac:dyDescent="0.4">
      <c r="A199" s="172"/>
      <c r="B199" s="174"/>
      <c r="C199" s="174"/>
      <c r="D199" s="174"/>
      <c r="E199" s="172"/>
      <c r="F199" s="172"/>
      <c r="G199" s="172"/>
      <c r="H199" s="172"/>
      <c r="I199" s="174"/>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row>
    <row r="200" spans="1:42" x14ac:dyDescent="0.4">
      <c r="A200" s="172"/>
      <c r="B200" s="174"/>
      <c r="C200" s="174"/>
      <c r="D200" s="174"/>
      <c r="E200" s="172"/>
      <c r="F200" s="172"/>
      <c r="G200" s="172"/>
      <c r="H200" s="172"/>
      <c r="I200" s="174"/>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c r="AG200" s="172"/>
      <c r="AH200" s="172"/>
      <c r="AI200" s="172"/>
      <c r="AJ200" s="172"/>
      <c r="AK200" s="172"/>
      <c r="AL200" s="172"/>
      <c r="AM200" s="172"/>
      <c r="AN200" s="172"/>
      <c r="AO200" s="172"/>
      <c r="AP200" s="172"/>
    </row>
    <row r="201" spans="1:42" x14ac:dyDescent="0.4">
      <c r="A201" s="172"/>
      <c r="B201" s="174"/>
      <c r="C201" s="174"/>
      <c r="D201" s="174"/>
      <c r="E201" s="172"/>
      <c r="F201" s="172"/>
      <c r="G201" s="172"/>
      <c r="H201" s="172"/>
      <c r="I201" s="174"/>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row>
    <row r="202" spans="1:42" x14ac:dyDescent="0.4">
      <c r="A202" s="172"/>
      <c r="B202" s="174"/>
      <c r="C202" s="174"/>
      <c r="D202" s="174"/>
      <c r="E202" s="172"/>
      <c r="F202" s="172"/>
      <c r="G202" s="172"/>
      <c r="H202" s="172"/>
      <c r="I202" s="174"/>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c r="AG202" s="172"/>
      <c r="AH202" s="172"/>
      <c r="AI202" s="172"/>
      <c r="AJ202" s="172"/>
      <c r="AK202" s="172"/>
      <c r="AL202" s="172"/>
      <c r="AM202" s="172"/>
      <c r="AN202" s="172"/>
      <c r="AO202" s="172"/>
      <c r="AP202" s="172"/>
    </row>
    <row r="203" spans="1:42" x14ac:dyDescent="0.4">
      <c r="A203" s="172"/>
      <c r="B203" s="174"/>
      <c r="C203" s="174"/>
      <c r="D203" s="174"/>
      <c r="E203" s="172"/>
      <c r="F203" s="172"/>
      <c r="G203" s="172"/>
      <c r="H203" s="172"/>
      <c r="I203" s="174"/>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c r="AG203" s="172"/>
      <c r="AH203" s="172"/>
      <c r="AI203" s="172"/>
      <c r="AJ203" s="172"/>
      <c r="AK203" s="172"/>
      <c r="AL203" s="172"/>
      <c r="AM203" s="172"/>
      <c r="AN203" s="172"/>
      <c r="AO203" s="172"/>
      <c r="AP203" s="172"/>
    </row>
    <row r="204" spans="1:42" x14ac:dyDescent="0.4">
      <c r="A204" s="172"/>
      <c r="B204" s="174"/>
      <c r="C204" s="174"/>
      <c r="D204" s="174"/>
      <c r="E204" s="172"/>
      <c r="F204" s="172"/>
      <c r="G204" s="172"/>
      <c r="H204" s="172"/>
      <c r="I204" s="174"/>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c r="AO204" s="172"/>
      <c r="AP204" s="172"/>
    </row>
    <row r="205" spans="1:42" x14ac:dyDescent="0.4">
      <c r="A205" s="172"/>
      <c r="B205" s="174"/>
      <c r="C205" s="174"/>
      <c r="D205" s="174"/>
      <c r="E205" s="172"/>
      <c r="F205" s="172"/>
      <c r="G205" s="172"/>
      <c r="H205" s="172"/>
      <c r="I205" s="174"/>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c r="AG205" s="172"/>
      <c r="AH205" s="172"/>
      <c r="AI205" s="172"/>
      <c r="AJ205" s="172"/>
      <c r="AK205" s="172"/>
      <c r="AL205" s="172"/>
      <c r="AM205" s="172"/>
      <c r="AN205" s="172"/>
      <c r="AO205" s="172"/>
      <c r="AP205" s="172"/>
    </row>
    <row r="206" spans="1:42" x14ac:dyDescent="0.4">
      <c r="A206" s="172"/>
      <c r="B206" s="174"/>
      <c r="C206" s="174"/>
      <c r="D206" s="174"/>
      <c r="E206" s="172"/>
      <c r="F206" s="172"/>
      <c r="G206" s="172"/>
      <c r="H206" s="172"/>
      <c r="I206" s="174"/>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c r="AG206" s="172"/>
      <c r="AH206" s="172"/>
      <c r="AI206" s="172"/>
      <c r="AJ206" s="172"/>
      <c r="AK206" s="172"/>
      <c r="AL206" s="172"/>
      <c r="AM206" s="172"/>
      <c r="AN206" s="172"/>
      <c r="AO206" s="172"/>
      <c r="AP206" s="172"/>
    </row>
    <row r="207" spans="1:42" x14ac:dyDescent="0.4">
      <c r="A207" s="172"/>
      <c r="B207" s="174"/>
      <c r="C207" s="174"/>
      <c r="D207" s="174"/>
      <c r="E207" s="172"/>
      <c r="F207" s="172"/>
      <c r="G207" s="172"/>
      <c r="H207" s="172"/>
      <c r="I207" s="174"/>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row>
    <row r="208" spans="1:42" x14ac:dyDescent="0.4">
      <c r="A208" s="172"/>
      <c r="B208" s="174"/>
      <c r="C208" s="174"/>
      <c r="D208" s="174"/>
      <c r="E208" s="172"/>
      <c r="F208" s="172"/>
      <c r="G208" s="172"/>
      <c r="H208" s="172"/>
      <c r="I208" s="174"/>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c r="AG208" s="172"/>
      <c r="AH208" s="172"/>
      <c r="AI208" s="172"/>
      <c r="AJ208" s="172"/>
      <c r="AK208" s="172"/>
      <c r="AL208" s="172"/>
      <c r="AM208" s="172"/>
      <c r="AN208" s="172"/>
      <c r="AO208" s="172"/>
      <c r="AP208" s="172"/>
    </row>
    <row r="209" spans="1:42" x14ac:dyDescent="0.4">
      <c r="A209" s="172"/>
      <c r="B209" s="174"/>
      <c r="C209" s="174"/>
      <c r="D209" s="174"/>
      <c r="E209" s="172"/>
      <c r="F209" s="172"/>
      <c r="G209" s="172"/>
      <c r="H209" s="172"/>
      <c r="I209" s="174"/>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c r="AG209" s="172"/>
      <c r="AH209" s="172"/>
      <c r="AI209" s="172"/>
      <c r="AJ209" s="172"/>
      <c r="AK209" s="172"/>
      <c r="AL209" s="172"/>
      <c r="AM209" s="172"/>
      <c r="AN209" s="172"/>
      <c r="AO209" s="172"/>
      <c r="AP209" s="172"/>
    </row>
    <row r="210" spans="1:42" x14ac:dyDescent="0.4">
      <c r="A210" s="172"/>
      <c r="B210" s="174"/>
      <c r="C210" s="174"/>
      <c r="D210" s="174"/>
      <c r="E210" s="172"/>
      <c r="F210" s="172"/>
      <c r="G210" s="172"/>
      <c r="H210" s="172"/>
      <c r="I210" s="174"/>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72"/>
      <c r="AL210" s="172"/>
      <c r="AM210" s="172"/>
      <c r="AN210" s="172"/>
      <c r="AO210" s="172"/>
      <c r="AP210" s="172"/>
    </row>
    <row r="211" spans="1:42" x14ac:dyDescent="0.4">
      <c r="A211" s="172"/>
      <c r="B211" s="174"/>
      <c r="C211" s="174"/>
      <c r="D211" s="174"/>
      <c r="E211" s="172"/>
      <c r="F211" s="172"/>
      <c r="G211" s="172"/>
      <c r="H211" s="172"/>
      <c r="I211" s="174"/>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c r="AG211" s="172"/>
      <c r="AH211" s="172"/>
      <c r="AI211" s="172"/>
      <c r="AJ211" s="172"/>
      <c r="AK211" s="172"/>
      <c r="AL211" s="172"/>
      <c r="AM211" s="172"/>
      <c r="AN211" s="172"/>
      <c r="AO211" s="172"/>
      <c r="AP211" s="172"/>
    </row>
    <row r="212" spans="1:42" x14ac:dyDescent="0.4">
      <c r="A212" s="172"/>
      <c r="B212" s="174"/>
      <c r="C212" s="174"/>
      <c r="D212" s="174"/>
      <c r="E212" s="172"/>
      <c r="F212" s="172"/>
      <c r="G212" s="172"/>
      <c r="H212" s="172"/>
      <c r="I212" s="174"/>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c r="AG212" s="172"/>
      <c r="AH212" s="172"/>
      <c r="AI212" s="172"/>
      <c r="AJ212" s="172"/>
      <c r="AK212" s="172"/>
      <c r="AL212" s="172"/>
      <c r="AM212" s="172"/>
      <c r="AN212" s="172"/>
      <c r="AO212" s="172"/>
      <c r="AP212" s="172"/>
    </row>
    <row r="213" spans="1:42" x14ac:dyDescent="0.4">
      <c r="A213" s="172"/>
      <c r="B213" s="174"/>
      <c r="C213" s="174"/>
      <c r="D213" s="174"/>
      <c r="E213" s="172"/>
      <c r="F213" s="172"/>
      <c r="G213" s="172"/>
      <c r="H213" s="172"/>
      <c r="I213" s="174"/>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c r="AO213" s="172"/>
      <c r="AP213" s="172"/>
    </row>
    <row r="214" spans="1:42" x14ac:dyDescent="0.4">
      <c r="A214" s="172"/>
      <c r="B214" s="174"/>
      <c r="C214" s="174"/>
      <c r="D214" s="174"/>
      <c r="E214" s="172"/>
      <c r="F214" s="172"/>
      <c r="G214" s="172"/>
      <c r="H214" s="172"/>
      <c r="I214" s="174"/>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72"/>
      <c r="AL214" s="172"/>
      <c r="AM214" s="172"/>
      <c r="AN214" s="172"/>
      <c r="AO214" s="172"/>
      <c r="AP214" s="172"/>
    </row>
    <row r="215" spans="1:42" x14ac:dyDescent="0.4">
      <c r="A215" s="172"/>
      <c r="B215" s="174"/>
      <c r="C215" s="174"/>
      <c r="D215" s="174"/>
      <c r="E215" s="172"/>
      <c r="F215" s="172"/>
      <c r="G215" s="172"/>
      <c r="H215" s="172"/>
      <c r="I215" s="174"/>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c r="AM215" s="172"/>
      <c r="AN215" s="172"/>
      <c r="AO215" s="172"/>
      <c r="AP215" s="172"/>
    </row>
    <row r="216" spans="1:42" x14ac:dyDescent="0.4">
      <c r="A216" s="172"/>
      <c r="B216" s="174"/>
      <c r="C216" s="174"/>
      <c r="D216" s="174"/>
      <c r="E216" s="172"/>
      <c r="F216" s="172"/>
      <c r="G216" s="172"/>
      <c r="H216" s="172"/>
      <c r="I216" s="174"/>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72"/>
      <c r="AI216" s="172"/>
      <c r="AJ216" s="172"/>
      <c r="AK216" s="172"/>
      <c r="AL216" s="172"/>
      <c r="AM216" s="172"/>
      <c r="AN216" s="172"/>
      <c r="AO216" s="172"/>
      <c r="AP216" s="172"/>
    </row>
    <row r="217" spans="1:42" x14ac:dyDescent="0.4">
      <c r="A217" s="172"/>
      <c r="B217" s="174"/>
      <c r="C217" s="174"/>
      <c r="D217" s="174"/>
      <c r="E217" s="172"/>
      <c r="F217" s="172"/>
      <c r="G217" s="172"/>
      <c r="H217" s="172"/>
      <c r="I217" s="174"/>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c r="AO217" s="172"/>
      <c r="AP217" s="172"/>
    </row>
    <row r="218" spans="1:42" x14ac:dyDescent="0.4">
      <c r="A218" s="172"/>
      <c r="B218" s="174"/>
      <c r="C218" s="174"/>
      <c r="D218" s="174"/>
      <c r="E218" s="172"/>
      <c r="F218" s="172"/>
      <c r="G218" s="172"/>
      <c r="H218" s="172"/>
      <c r="I218" s="174"/>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c r="AO218" s="172"/>
      <c r="AP218" s="172"/>
    </row>
    <row r="219" spans="1:42" x14ac:dyDescent="0.4">
      <c r="A219" s="172"/>
      <c r="B219" s="174"/>
      <c r="C219" s="174"/>
      <c r="D219" s="174"/>
      <c r="E219" s="172"/>
      <c r="F219" s="172"/>
      <c r="G219" s="172"/>
      <c r="H219" s="172"/>
      <c r="I219" s="174"/>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c r="AG219" s="172"/>
      <c r="AH219" s="172"/>
      <c r="AI219" s="172"/>
      <c r="AJ219" s="172"/>
      <c r="AK219" s="172"/>
      <c r="AL219" s="172"/>
      <c r="AM219" s="172"/>
      <c r="AN219" s="172"/>
      <c r="AO219" s="172"/>
      <c r="AP219" s="172"/>
    </row>
    <row r="220" spans="1:42" x14ac:dyDescent="0.4">
      <c r="A220" s="172"/>
      <c r="B220" s="174"/>
      <c r="C220" s="174"/>
      <c r="D220" s="174"/>
      <c r="E220" s="172"/>
      <c r="F220" s="172"/>
      <c r="G220" s="172"/>
      <c r="H220" s="172"/>
      <c r="I220" s="174"/>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row>
    <row r="221" spans="1:42" x14ac:dyDescent="0.4">
      <c r="A221" s="172"/>
      <c r="B221" s="174"/>
      <c r="C221" s="174"/>
      <c r="D221" s="174"/>
      <c r="E221" s="172"/>
      <c r="F221" s="172"/>
      <c r="G221" s="172"/>
      <c r="H221" s="172"/>
      <c r="I221" s="174"/>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row>
    <row r="222" spans="1:42" x14ac:dyDescent="0.4">
      <c r="A222" s="172"/>
      <c r="B222" s="174"/>
      <c r="C222" s="174"/>
      <c r="D222" s="174"/>
      <c r="E222" s="172"/>
      <c r="F222" s="172"/>
      <c r="G222" s="172"/>
      <c r="H222" s="172"/>
      <c r="I222" s="174"/>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c r="AG222" s="172"/>
      <c r="AH222" s="172"/>
      <c r="AI222" s="172"/>
      <c r="AJ222" s="172"/>
      <c r="AK222" s="172"/>
      <c r="AL222" s="172"/>
      <c r="AM222" s="172"/>
      <c r="AN222" s="172"/>
      <c r="AO222" s="172"/>
      <c r="AP222" s="172"/>
    </row>
    <row r="223" spans="1:42" x14ac:dyDescent="0.4">
      <c r="A223" s="172"/>
      <c r="B223" s="174"/>
      <c r="C223" s="174"/>
      <c r="D223" s="174"/>
      <c r="E223" s="172"/>
      <c r="F223" s="172"/>
      <c r="G223" s="172"/>
      <c r="H223" s="172"/>
      <c r="I223" s="174"/>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c r="AO223" s="172"/>
      <c r="AP223" s="172"/>
    </row>
    <row r="224" spans="1:42" x14ac:dyDescent="0.4">
      <c r="A224" s="172"/>
      <c r="B224" s="174"/>
      <c r="C224" s="174"/>
      <c r="D224" s="174"/>
      <c r="E224" s="172"/>
      <c r="F224" s="172"/>
      <c r="G224" s="172"/>
      <c r="H224" s="172"/>
      <c r="I224" s="174"/>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c r="AO224" s="172"/>
      <c r="AP224" s="172"/>
    </row>
    <row r="225" spans="1:42" x14ac:dyDescent="0.4">
      <c r="A225" s="172"/>
      <c r="B225" s="174"/>
      <c r="C225" s="174"/>
      <c r="D225" s="174"/>
      <c r="E225" s="172"/>
      <c r="F225" s="172"/>
      <c r="G225" s="172"/>
      <c r="H225" s="172"/>
      <c r="I225" s="174"/>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c r="AO225" s="172"/>
      <c r="AP225" s="172"/>
    </row>
    <row r="226" spans="1:42" x14ac:dyDescent="0.4">
      <c r="A226" s="172"/>
      <c r="B226" s="174"/>
      <c r="C226" s="174"/>
      <c r="D226" s="174"/>
      <c r="E226" s="172"/>
      <c r="F226" s="172"/>
      <c r="G226" s="172"/>
      <c r="H226" s="172"/>
      <c r="I226" s="174"/>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row>
    <row r="227" spans="1:42" x14ac:dyDescent="0.4">
      <c r="A227" s="172"/>
      <c r="B227" s="174"/>
      <c r="C227" s="174"/>
      <c r="D227" s="174"/>
      <c r="E227" s="172"/>
      <c r="F227" s="172"/>
      <c r="G227" s="172"/>
      <c r="H227" s="172"/>
      <c r="I227" s="174"/>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c r="AO227" s="172"/>
      <c r="AP227" s="172"/>
    </row>
    <row r="228" spans="1:42" x14ac:dyDescent="0.4">
      <c r="A228" s="172"/>
      <c r="B228" s="174"/>
      <c r="C228" s="174"/>
      <c r="D228" s="174"/>
      <c r="E228" s="172"/>
      <c r="F228" s="172"/>
      <c r="G228" s="172"/>
      <c r="H228" s="172"/>
      <c r="I228" s="174"/>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row>
    <row r="229" spans="1:42" x14ac:dyDescent="0.4">
      <c r="A229" s="172"/>
      <c r="B229" s="174"/>
      <c r="C229" s="174"/>
      <c r="D229" s="174"/>
      <c r="E229" s="172"/>
      <c r="F229" s="172"/>
      <c r="G229" s="172"/>
      <c r="H229" s="172"/>
      <c r="I229" s="174"/>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row>
    <row r="230" spans="1:42" x14ac:dyDescent="0.4">
      <c r="A230" s="172"/>
      <c r="B230" s="174"/>
      <c r="C230" s="174"/>
      <c r="D230" s="174"/>
      <c r="E230" s="172"/>
      <c r="F230" s="172"/>
      <c r="G230" s="172"/>
      <c r="H230" s="172"/>
      <c r="I230" s="174"/>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c r="AG230" s="172"/>
      <c r="AH230" s="172"/>
      <c r="AI230" s="172"/>
      <c r="AJ230" s="172"/>
      <c r="AK230" s="172"/>
      <c r="AL230" s="172"/>
      <c r="AM230" s="172"/>
      <c r="AN230" s="172"/>
      <c r="AO230" s="172"/>
      <c r="AP230" s="172"/>
    </row>
    <row r="231" spans="1:42" x14ac:dyDescent="0.4">
      <c r="A231" s="172"/>
      <c r="B231" s="174"/>
      <c r="C231" s="174"/>
      <c r="D231" s="174"/>
      <c r="E231" s="172"/>
      <c r="F231" s="172"/>
      <c r="G231" s="172"/>
      <c r="H231" s="172"/>
      <c r="I231" s="174"/>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row>
    <row r="232" spans="1:42" x14ac:dyDescent="0.4">
      <c r="A232" s="172"/>
      <c r="B232" s="174"/>
      <c r="C232" s="174"/>
      <c r="D232" s="174"/>
      <c r="E232" s="172"/>
      <c r="F232" s="172"/>
      <c r="G232" s="172"/>
      <c r="H232" s="172"/>
      <c r="I232" s="174"/>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c r="AG232" s="172"/>
      <c r="AH232" s="172"/>
      <c r="AI232" s="172"/>
      <c r="AJ232" s="172"/>
      <c r="AK232" s="172"/>
      <c r="AL232" s="172"/>
      <c r="AM232" s="172"/>
      <c r="AN232" s="172"/>
      <c r="AO232" s="172"/>
      <c r="AP232" s="172"/>
    </row>
    <row r="233" spans="1:42" x14ac:dyDescent="0.4">
      <c r="A233" s="172"/>
      <c r="B233" s="174"/>
      <c r="C233" s="174"/>
      <c r="D233" s="174"/>
      <c r="E233" s="172"/>
      <c r="F233" s="172"/>
      <c r="G233" s="172"/>
      <c r="H233" s="172"/>
      <c r="I233" s="174"/>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c r="AG233" s="172"/>
      <c r="AH233" s="172"/>
      <c r="AI233" s="172"/>
      <c r="AJ233" s="172"/>
      <c r="AK233" s="172"/>
      <c r="AL233" s="172"/>
      <c r="AM233" s="172"/>
      <c r="AN233" s="172"/>
      <c r="AO233" s="172"/>
      <c r="AP233" s="172"/>
    </row>
    <row r="234" spans="1:42" x14ac:dyDescent="0.4">
      <c r="A234" s="172"/>
      <c r="B234" s="174"/>
      <c r="C234" s="174"/>
      <c r="D234" s="174"/>
      <c r="E234" s="172"/>
      <c r="F234" s="172"/>
      <c r="G234" s="172"/>
      <c r="H234" s="172"/>
      <c r="I234" s="174"/>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c r="AG234" s="172"/>
      <c r="AH234" s="172"/>
      <c r="AI234" s="172"/>
      <c r="AJ234" s="172"/>
      <c r="AK234" s="172"/>
      <c r="AL234" s="172"/>
      <c r="AM234" s="172"/>
      <c r="AN234" s="172"/>
      <c r="AO234" s="172"/>
      <c r="AP234" s="172"/>
    </row>
    <row r="235" spans="1:42" x14ac:dyDescent="0.4">
      <c r="A235" s="172"/>
      <c r="B235" s="174"/>
      <c r="C235" s="174"/>
      <c r="D235" s="174"/>
      <c r="E235" s="172"/>
      <c r="F235" s="172"/>
      <c r="G235" s="172"/>
      <c r="H235" s="172"/>
      <c r="I235" s="174"/>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c r="AG235" s="172"/>
      <c r="AH235" s="172"/>
      <c r="AI235" s="172"/>
      <c r="AJ235" s="172"/>
      <c r="AK235" s="172"/>
      <c r="AL235" s="172"/>
      <c r="AM235" s="172"/>
      <c r="AN235" s="172"/>
      <c r="AO235" s="172"/>
      <c r="AP235" s="172"/>
    </row>
    <row r="236" spans="1:42" x14ac:dyDescent="0.4">
      <c r="A236" s="172"/>
      <c r="B236" s="174"/>
      <c r="C236" s="174"/>
      <c r="D236" s="174"/>
      <c r="E236" s="172"/>
      <c r="F236" s="172"/>
      <c r="G236" s="172"/>
      <c r="H236" s="172"/>
      <c r="I236" s="174"/>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c r="AG236" s="172"/>
      <c r="AH236" s="172"/>
      <c r="AI236" s="172"/>
      <c r="AJ236" s="172"/>
      <c r="AK236" s="172"/>
      <c r="AL236" s="172"/>
      <c r="AM236" s="172"/>
      <c r="AN236" s="172"/>
      <c r="AO236" s="172"/>
      <c r="AP236" s="172"/>
    </row>
    <row r="237" spans="1:42" x14ac:dyDescent="0.4">
      <c r="A237" s="172"/>
      <c r="B237" s="174"/>
      <c r="C237" s="174"/>
      <c r="D237" s="174"/>
      <c r="E237" s="172"/>
      <c r="F237" s="172"/>
      <c r="G237" s="172"/>
      <c r="H237" s="172"/>
      <c r="I237" s="174"/>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c r="AG237" s="172"/>
      <c r="AH237" s="172"/>
      <c r="AI237" s="172"/>
      <c r="AJ237" s="172"/>
      <c r="AK237" s="172"/>
      <c r="AL237" s="172"/>
      <c r="AM237" s="172"/>
      <c r="AN237" s="172"/>
      <c r="AO237" s="172"/>
      <c r="AP237" s="172"/>
    </row>
    <row r="238" spans="1:42" x14ac:dyDescent="0.4">
      <c r="A238" s="172"/>
      <c r="B238" s="174"/>
      <c r="C238" s="174"/>
      <c r="D238" s="174"/>
      <c r="E238" s="172"/>
      <c r="F238" s="172"/>
      <c r="G238" s="172"/>
      <c r="H238" s="172"/>
      <c r="I238" s="174"/>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c r="AO238" s="172"/>
      <c r="AP238" s="172"/>
    </row>
    <row r="239" spans="1:42" x14ac:dyDescent="0.4">
      <c r="A239" s="172"/>
      <c r="B239" s="174"/>
      <c r="C239" s="174"/>
      <c r="D239" s="174"/>
      <c r="E239" s="172"/>
      <c r="F239" s="172"/>
      <c r="G239" s="172"/>
      <c r="H239" s="172"/>
      <c r="I239" s="174"/>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row>
    <row r="240" spans="1:42" x14ac:dyDescent="0.4">
      <c r="A240" s="172"/>
      <c r="B240" s="174"/>
      <c r="C240" s="174"/>
      <c r="D240" s="174"/>
      <c r="E240" s="172"/>
      <c r="F240" s="172"/>
      <c r="G240" s="172"/>
      <c r="H240" s="172"/>
      <c r="I240" s="174"/>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72"/>
      <c r="AK240" s="172"/>
      <c r="AL240" s="172"/>
      <c r="AM240" s="172"/>
      <c r="AN240" s="172"/>
      <c r="AO240" s="172"/>
      <c r="AP240" s="172"/>
    </row>
    <row r="241" spans="1:42" x14ac:dyDescent="0.4">
      <c r="A241" s="172"/>
      <c r="B241" s="174"/>
      <c r="C241" s="174"/>
      <c r="D241" s="174"/>
      <c r="E241" s="172"/>
      <c r="F241" s="172"/>
      <c r="G241" s="172"/>
      <c r="H241" s="172"/>
      <c r="I241" s="174"/>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c r="AO241" s="172"/>
      <c r="AP241" s="172"/>
    </row>
    <row r="242" spans="1:42" x14ac:dyDescent="0.4">
      <c r="A242" s="172"/>
      <c r="B242" s="174"/>
      <c r="C242" s="174"/>
      <c r="D242" s="174"/>
      <c r="E242" s="172"/>
      <c r="F242" s="172"/>
      <c r="G242" s="172"/>
      <c r="H242" s="172"/>
      <c r="I242" s="174"/>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c r="AH242" s="172"/>
      <c r="AI242" s="172"/>
      <c r="AJ242" s="172"/>
      <c r="AK242" s="172"/>
      <c r="AL242" s="172"/>
      <c r="AM242" s="172"/>
      <c r="AN242" s="172"/>
      <c r="AO242" s="172"/>
      <c r="AP242" s="172"/>
    </row>
    <row r="243" spans="1:42" x14ac:dyDescent="0.4">
      <c r="A243" s="172"/>
      <c r="B243" s="174"/>
      <c r="C243" s="174"/>
      <c r="D243" s="174"/>
      <c r="E243" s="172"/>
      <c r="F243" s="172"/>
      <c r="G243" s="172"/>
      <c r="H243" s="172"/>
      <c r="I243" s="174"/>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c r="AG243" s="172"/>
      <c r="AH243" s="172"/>
      <c r="AI243" s="172"/>
      <c r="AJ243" s="172"/>
      <c r="AK243" s="172"/>
      <c r="AL243" s="172"/>
      <c r="AM243" s="172"/>
      <c r="AN243" s="172"/>
      <c r="AO243" s="172"/>
      <c r="AP243" s="172"/>
    </row>
    <row r="244" spans="1:42" x14ac:dyDescent="0.4">
      <c r="A244" s="172"/>
      <c r="B244" s="174"/>
      <c r="C244" s="174"/>
      <c r="D244" s="174"/>
      <c r="E244" s="172"/>
      <c r="F244" s="172"/>
      <c r="G244" s="172"/>
      <c r="H244" s="172"/>
      <c r="I244" s="174"/>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c r="AG244" s="172"/>
      <c r="AH244" s="172"/>
      <c r="AI244" s="172"/>
      <c r="AJ244" s="172"/>
      <c r="AK244" s="172"/>
      <c r="AL244" s="172"/>
      <c r="AM244" s="172"/>
      <c r="AN244" s="172"/>
      <c r="AO244" s="172"/>
      <c r="AP244" s="172"/>
    </row>
    <row r="245" spans="1:42" x14ac:dyDescent="0.4">
      <c r="A245" s="172"/>
      <c r="B245" s="174"/>
      <c r="C245" s="174"/>
      <c r="D245" s="174"/>
      <c r="E245" s="172"/>
      <c r="F245" s="172"/>
      <c r="G245" s="172"/>
      <c r="H245" s="172"/>
      <c r="I245" s="174"/>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c r="AG245" s="172"/>
      <c r="AH245" s="172"/>
      <c r="AI245" s="172"/>
      <c r="AJ245" s="172"/>
      <c r="AK245" s="172"/>
      <c r="AL245" s="172"/>
      <c r="AM245" s="172"/>
      <c r="AN245" s="172"/>
      <c r="AO245" s="172"/>
      <c r="AP245" s="172"/>
    </row>
    <row r="246" spans="1:42" x14ac:dyDescent="0.4">
      <c r="A246" s="172"/>
      <c r="B246" s="174"/>
      <c r="C246" s="174"/>
      <c r="D246" s="174"/>
      <c r="E246" s="172"/>
      <c r="F246" s="172"/>
      <c r="G246" s="172"/>
      <c r="H246" s="172"/>
      <c r="I246" s="174"/>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c r="AG246" s="172"/>
      <c r="AH246" s="172"/>
      <c r="AI246" s="172"/>
      <c r="AJ246" s="172"/>
      <c r="AK246" s="172"/>
      <c r="AL246" s="172"/>
      <c r="AM246" s="172"/>
      <c r="AN246" s="172"/>
      <c r="AO246" s="172"/>
      <c r="AP246" s="172"/>
    </row>
    <row r="247" spans="1:42" x14ac:dyDescent="0.4">
      <c r="A247" s="172"/>
      <c r="B247" s="174"/>
      <c r="C247" s="174"/>
      <c r="D247" s="174"/>
      <c r="E247" s="172"/>
      <c r="F247" s="172"/>
      <c r="G247" s="172"/>
      <c r="H247" s="172"/>
      <c r="I247" s="174"/>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c r="AG247" s="172"/>
      <c r="AH247" s="172"/>
      <c r="AI247" s="172"/>
      <c r="AJ247" s="172"/>
      <c r="AK247" s="172"/>
      <c r="AL247" s="172"/>
      <c r="AM247" s="172"/>
      <c r="AN247" s="172"/>
      <c r="AO247" s="172"/>
      <c r="AP247" s="172"/>
    </row>
    <row r="248" spans="1:42" x14ac:dyDescent="0.4">
      <c r="A248" s="172"/>
      <c r="B248" s="174"/>
      <c r="C248" s="174"/>
      <c r="D248" s="174"/>
      <c r="E248" s="172"/>
      <c r="F248" s="172"/>
      <c r="G248" s="172"/>
      <c r="H248" s="172"/>
      <c r="I248" s="174"/>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c r="AO248" s="172"/>
      <c r="AP248" s="172"/>
    </row>
    <row r="249" spans="1:42" x14ac:dyDescent="0.4">
      <c r="A249" s="172"/>
      <c r="B249" s="174"/>
      <c r="C249" s="174"/>
      <c r="D249" s="174"/>
      <c r="E249" s="172"/>
      <c r="F249" s="172"/>
      <c r="G249" s="172"/>
      <c r="H249" s="172"/>
      <c r="I249" s="174"/>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c r="AG249" s="172"/>
      <c r="AH249" s="172"/>
      <c r="AI249" s="172"/>
      <c r="AJ249" s="172"/>
      <c r="AK249" s="172"/>
      <c r="AL249" s="172"/>
      <c r="AM249" s="172"/>
      <c r="AN249" s="172"/>
      <c r="AO249" s="172"/>
      <c r="AP249" s="172"/>
    </row>
    <row r="250" spans="1:42" x14ac:dyDescent="0.4">
      <c r="A250" s="172"/>
      <c r="B250" s="174"/>
      <c r="C250" s="174"/>
      <c r="D250" s="174"/>
      <c r="E250" s="172"/>
      <c r="F250" s="172"/>
      <c r="G250" s="172"/>
      <c r="H250" s="172"/>
      <c r="I250" s="174"/>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c r="AG250" s="172"/>
      <c r="AH250" s="172"/>
      <c r="AI250" s="172"/>
      <c r="AJ250" s="172"/>
      <c r="AK250" s="172"/>
      <c r="AL250" s="172"/>
      <c r="AM250" s="172"/>
      <c r="AN250" s="172"/>
      <c r="AO250" s="172"/>
      <c r="AP250" s="172"/>
    </row>
    <row r="251" spans="1:42" x14ac:dyDescent="0.4">
      <c r="A251" s="172"/>
      <c r="B251" s="174"/>
      <c r="C251" s="174"/>
      <c r="D251" s="174"/>
      <c r="E251" s="172"/>
      <c r="F251" s="172"/>
      <c r="G251" s="172"/>
      <c r="H251" s="172"/>
      <c r="I251" s="174"/>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c r="AG251" s="172"/>
      <c r="AH251" s="172"/>
      <c r="AI251" s="172"/>
      <c r="AJ251" s="172"/>
      <c r="AK251" s="172"/>
      <c r="AL251" s="172"/>
      <c r="AM251" s="172"/>
      <c r="AN251" s="172"/>
      <c r="AO251" s="172"/>
      <c r="AP251" s="172"/>
    </row>
    <row r="252" spans="1:42" x14ac:dyDescent="0.4">
      <c r="A252" s="172"/>
      <c r="B252" s="174"/>
      <c r="C252" s="174"/>
      <c r="D252" s="174"/>
      <c r="E252" s="172"/>
      <c r="F252" s="172"/>
      <c r="G252" s="172"/>
      <c r="H252" s="172"/>
      <c r="I252" s="174"/>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172"/>
      <c r="AJ252" s="172"/>
      <c r="AK252" s="172"/>
      <c r="AL252" s="172"/>
      <c r="AM252" s="172"/>
      <c r="AN252" s="172"/>
      <c r="AO252" s="172"/>
      <c r="AP252" s="172"/>
    </row>
    <row r="253" spans="1:42" x14ac:dyDescent="0.4">
      <c r="A253" s="172"/>
      <c r="B253" s="174"/>
      <c r="C253" s="174"/>
      <c r="D253" s="174"/>
      <c r="E253" s="172"/>
      <c r="F253" s="172"/>
      <c r="G253" s="172"/>
      <c r="H253" s="172"/>
      <c r="I253" s="174"/>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c r="AG253" s="172"/>
      <c r="AH253" s="172"/>
      <c r="AI253" s="172"/>
      <c r="AJ253" s="172"/>
      <c r="AK253" s="172"/>
      <c r="AL253" s="172"/>
      <c r="AM253" s="172"/>
      <c r="AN253" s="172"/>
      <c r="AO253" s="172"/>
      <c r="AP253" s="172"/>
    </row>
    <row r="254" spans="1:42" x14ac:dyDescent="0.4">
      <c r="A254" s="172"/>
      <c r="B254" s="174"/>
      <c r="C254" s="174"/>
      <c r="D254" s="174"/>
      <c r="E254" s="172"/>
      <c r="F254" s="172"/>
      <c r="G254" s="172"/>
      <c r="H254" s="172"/>
      <c r="I254" s="174"/>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c r="AG254" s="172"/>
      <c r="AH254" s="172"/>
      <c r="AI254" s="172"/>
      <c r="AJ254" s="172"/>
      <c r="AK254" s="172"/>
      <c r="AL254" s="172"/>
      <c r="AM254" s="172"/>
      <c r="AN254" s="172"/>
      <c r="AO254" s="172"/>
      <c r="AP254" s="172"/>
    </row>
    <row r="255" spans="1:42" x14ac:dyDescent="0.4">
      <c r="A255" s="172"/>
      <c r="B255" s="174"/>
      <c r="C255" s="174"/>
      <c r="D255" s="174"/>
      <c r="E255" s="172"/>
      <c r="F255" s="172"/>
      <c r="G255" s="172"/>
      <c r="H255" s="172"/>
      <c r="I255" s="174"/>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c r="AG255" s="172"/>
      <c r="AH255" s="172"/>
      <c r="AI255" s="172"/>
      <c r="AJ255" s="172"/>
      <c r="AK255" s="172"/>
      <c r="AL255" s="172"/>
      <c r="AM255" s="172"/>
      <c r="AN255" s="172"/>
      <c r="AO255" s="172"/>
      <c r="AP255" s="172"/>
    </row>
    <row r="256" spans="1:42" x14ac:dyDescent="0.4">
      <c r="A256" s="172"/>
      <c r="B256" s="174"/>
      <c r="C256" s="174"/>
      <c r="D256" s="174"/>
      <c r="E256" s="172"/>
      <c r="F256" s="172"/>
      <c r="G256" s="172"/>
      <c r="H256" s="172"/>
      <c r="I256" s="174"/>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c r="AG256" s="172"/>
      <c r="AH256" s="172"/>
      <c r="AI256" s="172"/>
      <c r="AJ256" s="172"/>
      <c r="AK256" s="172"/>
      <c r="AL256" s="172"/>
      <c r="AM256" s="172"/>
      <c r="AN256" s="172"/>
      <c r="AO256" s="172"/>
      <c r="AP256" s="172"/>
    </row>
    <row r="257" spans="1:42" x14ac:dyDescent="0.4">
      <c r="A257" s="172"/>
      <c r="B257" s="174"/>
      <c r="C257" s="174"/>
      <c r="D257" s="174"/>
      <c r="E257" s="172"/>
      <c r="F257" s="172"/>
      <c r="G257" s="172"/>
      <c r="H257" s="172"/>
      <c r="I257" s="174"/>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c r="AG257" s="172"/>
      <c r="AH257" s="172"/>
      <c r="AI257" s="172"/>
      <c r="AJ257" s="172"/>
      <c r="AK257" s="172"/>
      <c r="AL257" s="172"/>
      <c r="AM257" s="172"/>
      <c r="AN257" s="172"/>
      <c r="AO257" s="172"/>
      <c r="AP257" s="172"/>
    </row>
    <row r="258" spans="1:42" x14ac:dyDescent="0.4">
      <c r="A258" s="172"/>
      <c r="B258" s="174"/>
      <c r="C258" s="174"/>
      <c r="D258" s="174"/>
      <c r="E258" s="172"/>
      <c r="F258" s="172"/>
      <c r="G258" s="172"/>
      <c r="H258" s="172"/>
      <c r="I258" s="174"/>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c r="AG258" s="172"/>
      <c r="AH258" s="172"/>
      <c r="AI258" s="172"/>
      <c r="AJ258" s="172"/>
      <c r="AK258" s="172"/>
      <c r="AL258" s="172"/>
      <c r="AM258" s="172"/>
      <c r="AN258" s="172"/>
      <c r="AO258" s="172"/>
      <c r="AP258" s="172"/>
    </row>
    <row r="259" spans="1:42" x14ac:dyDescent="0.4">
      <c r="A259" s="172"/>
      <c r="B259" s="174"/>
      <c r="C259" s="174"/>
      <c r="D259" s="174"/>
      <c r="E259" s="172"/>
      <c r="F259" s="172"/>
      <c r="G259" s="172"/>
      <c r="H259" s="172"/>
      <c r="I259" s="174"/>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c r="AG259" s="172"/>
      <c r="AH259" s="172"/>
      <c r="AI259" s="172"/>
      <c r="AJ259" s="172"/>
      <c r="AK259" s="172"/>
      <c r="AL259" s="172"/>
      <c r="AM259" s="172"/>
      <c r="AN259" s="172"/>
      <c r="AO259" s="172"/>
      <c r="AP259" s="172"/>
    </row>
    <row r="260" spans="1:42" x14ac:dyDescent="0.4">
      <c r="A260" s="172"/>
      <c r="B260" s="174"/>
      <c r="C260" s="174"/>
      <c r="D260" s="174"/>
      <c r="E260" s="172"/>
      <c r="F260" s="172"/>
      <c r="G260" s="172"/>
      <c r="H260" s="172"/>
      <c r="I260" s="174"/>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c r="AG260" s="172"/>
      <c r="AH260" s="172"/>
      <c r="AI260" s="172"/>
      <c r="AJ260" s="172"/>
      <c r="AK260" s="172"/>
      <c r="AL260" s="172"/>
      <c r="AM260" s="172"/>
      <c r="AN260" s="172"/>
      <c r="AO260" s="172"/>
      <c r="AP260" s="172"/>
    </row>
    <row r="261" spans="1:42" x14ac:dyDescent="0.4">
      <c r="A261" s="172"/>
      <c r="B261" s="174"/>
      <c r="C261" s="174"/>
      <c r="D261" s="174"/>
      <c r="E261" s="172"/>
      <c r="F261" s="172"/>
      <c r="G261" s="172"/>
      <c r="H261" s="172"/>
      <c r="I261" s="174"/>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c r="AG261" s="172"/>
      <c r="AH261" s="172"/>
      <c r="AI261" s="172"/>
      <c r="AJ261" s="172"/>
      <c r="AK261" s="172"/>
      <c r="AL261" s="172"/>
      <c r="AM261" s="172"/>
      <c r="AN261" s="172"/>
      <c r="AO261" s="172"/>
      <c r="AP261" s="172"/>
    </row>
    <row r="262" spans="1:42" x14ac:dyDescent="0.4">
      <c r="A262" s="172"/>
      <c r="B262" s="174"/>
      <c r="C262" s="174"/>
      <c r="D262" s="174"/>
      <c r="E262" s="172"/>
      <c r="F262" s="172"/>
      <c r="G262" s="172"/>
      <c r="H262" s="172"/>
      <c r="I262" s="174"/>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c r="AG262" s="172"/>
      <c r="AH262" s="172"/>
      <c r="AI262" s="172"/>
      <c r="AJ262" s="172"/>
      <c r="AK262" s="172"/>
      <c r="AL262" s="172"/>
      <c r="AM262" s="172"/>
      <c r="AN262" s="172"/>
      <c r="AO262" s="172"/>
      <c r="AP262" s="172"/>
    </row>
    <row r="263" spans="1:42" x14ac:dyDescent="0.4">
      <c r="A263" s="172"/>
      <c r="B263" s="174"/>
      <c r="C263" s="174"/>
      <c r="D263" s="174"/>
      <c r="E263" s="172"/>
      <c r="F263" s="172"/>
      <c r="G263" s="172"/>
      <c r="H263" s="172"/>
      <c r="I263" s="174"/>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c r="AG263" s="172"/>
      <c r="AH263" s="172"/>
      <c r="AI263" s="172"/>
      <c r="AJ263" s="172"/>
      <c r="AK263" s="172"/>
      <c r="AL263" s="172"/>
      <c r="AM263" s="172"/>
      <c r="AN263" s="172"/>
      <c r="AO263" s="172"/>
      <c r="AP263" s="172"/>
    </row>
    <row r="264" spans="1:42" x14ac:dyDescent="0.4">
      <c r="A264" s="172"/>
      <c r="B264" s="174"/>
      <c r="C264" s="174"/>
      <c r="D264" s="174"/>
      <c r="E264" s="172"/>
      <c r="F264" s="172"/>
      <c r="G264" s="172"/>
      <c r="H264" s="172"/>
      <c r="I264" s="174"/>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c r="AG264" s="172"/>
      <c r="AH264" s="172"/>
      <c r="AI264" s="172"/>
      <c r="AJ264" s="172"/>
      <c r="AK264" s="172"/>
      <c r="AL264" s="172"/>
      <c r="AM264" s="172"/>
      <c r="AN264" s="172"/>
      <c r="AO264" s="172"/>
      <c r="AP264" s="172"/>
    </row>
    <row r="265" spans="1:42" x14ac:dyDescent="0.4">
      <c r="A265" s="172"/>
      <c r="B265" s="174"/>
      <c r="C265" s="174"/>
      <c r="D265" s="174"/>
      <c r="E265" s="172"/>
      <c r="F265" s="172"/>
      <c r="G265" s="172"/>
      <c r="H265" s="172"/>
      <c r="I265" s="174"/>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row>
    <row r="266" spans="1:42" x14ac:dyDescent="0.4">
      <c r="A266" s="172"/>
      <c r="B266" s="174"/>
      <c r="C266" s="174"/>
      <c r="D266" s="174"/>
      <c r="E266" s="172"/>
      <c r="F266" s="172"/>
      <c r="G266" s="172"/>
      <c r="H266" s="172"/>
      <c r="I266" s="174"/>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c r="AK266" s="172"/>
      <c r="AL266" s="172"/>
      <c r="AM266" s="172"/>
      <c r="AN266" s="172"/>
      <c r="AO266" s="172"/>
      <c r="AP266" s="172"/>
    </row>
    <row r="267" spans="1:42" x14ac:dyDescent="0.4">
      <c r="A267" s="172"/>
      <c r="B267" s="174"/>
      <c r="C267" s="174"/>
      <c r="D267" s="174"/>
      <c r="E267" s="172"/>
      <c r="F267" s="172"/>
      <c r="G267" s="172"/>
      <c r="H267" s="172"/>
      <c r="I267" s="174"/>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c r="AK267" s="172"/>
      <c r="AL267" s="172"/>
      <c r="AM267" s="172"/>
      <c r="AN267" s="172"/>
      <c r="AO267" s="172"/>
      <c r="AP267" s="172"/>
    </row>
    <row r="268" spans="1:42" x14ac:dyDescent="0.4">
      <c r="A268" s="172"/>
      <c r="B268" s="174"/>
      <c r="C268" s="174"/>
      <c r="D268" s="174"/>
      <c r="E268" s="172"/>
      <c r="F268" s="172"/>
      <c r="G268" s="172"/>
      <c r="H268" s="172"/>
      <c r="I268" s="174"/>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c r="AG268" s="172"/>
      <c r="AH268" s="172"/>
      <c r="AI268" s="172"/>
      <c r="AJ268" s="172"/>
      <c r="AK268" s="172"/>
      <c r="AL268" s="172"/>
      <c r="AM268" s="172"/>
      <c r="AN268" s="172"/>
      <c r="AO268" s="172"/>
      <c r="AP268" s="172"/>
    </row>
    <row r="269" spans="1:42" x14ac:dyDescent="0.4">
      <c r="A269" s="172"/>
      <c r="B269" s="174"/>
      <c r="C269" s="174"/>
      <c r="D269" s="174"/>
      <c r="E269" s="172"/>
      <c r="F269" s="172"/>
      <c r="G269" s="172"/>
      <c r="H269" s="172"/>
      <c r="I269" s="174"/>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72"/>
      <c r="AI269" s="172"/>
      <c r="AJ269" s="172"/>
      <c r="AK269" s="172"/>
      <c r="AL269" s="172"/>
      <c r="AM269" s="172"/>
      <c r="AN269" s="172"/>
      <c r="AO269" s="172"/>
      <c r="AP269" s="172"/>
    </row>
    <row r="270" spans="1:42" x14ac:dyDescent="0.4">
      <c r="A270" s="172"/>
      <c r="B270" s="174"/>
      <c r="C270" s="174"/>
      <c r="D270" s="174"/>
      <c r="E270" s="172"/>
      <c r="F270" s="172"/>
      <c r="G270" s="172"/>
      <c r="H270" s="172"/>
      <c r="I270" s="174"/>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c r="AH270" s="172"/>
      <c r="AI270" s="172"/>
      <c r="AJ270" s="172"/>
      <c r="AK270" s="172"/>
      <c r="AL270" s="172"/>
      <c r="AM270" s="172"/>
      <c r="AN270" s="172"/>
      <c r="AO270" s="172"/>
      <c r="AP270" s="172"/>
    </row>
    <row r="271" spans="1:42" x14ac:dyDescent="0.4">
      <c r="A271" s="172"/>
      <c r="B271" s="174"/>
      <c r="C271" s="174"/>
      <c r="D271" s="174"/>
      <c r="E271" s="172"/>
      <c r="F271" s="172"/>
      <c r="G271" s="172"/>
      <c r="H271" s="172"/>
      <c r="I271" s="174"/>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c r="AG271" s="172"/>
      <c r="AH271" s="172"/>
      <c r="AI271" s="172"/>
      <c r="AJ271" s="172"/>
      <c r="AK271" s="172"/>
      <c r="AL271" s="172"/>
      <c r="AM271" s="172"/>
      <c r="AN271" s="172"/>
      <c r="AO271" s="172"/>
      <c r="AP271" s="172"/>
    </row>
    <row r="272" spans="1:42" x14ac:dyDescent="0.4">
      <c r="A272" s="172"/>
      <c r="B272" s="174"/>
      <c r="C272" s="174"/>
      <c r="D272" s="174"/>
      <c r="E272" s="172"/>
      <c r="F272" s="172"/>
      <c r="G272" s="172"/>
      <c r="H272" s="172"/>
      <c r="I272" s="174"/>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72"/>
      <c r="AJ272" s="172"/>
      <c r="AK272" s="172"/>
      <c r="AL272" s="172"/>
      <c r="AM272" s="172"/>
      <c r="AN272" s="172"/>
      <c r="AO272" s="172"/>
      <c r="AP272" s="172"/>
    </row>
    <row r="273" spans="1:42" x14ac:dyDescent="0.4">
      <c r="A273" s="172"/>
      <c r="B273" s="174"/>
      <c r="C273" s="174"/>
      <c r="D273" s="174"/>
      <c r="E273" s="172"/>
      <c r="F273" s="172"/>
      <c r="G273" s="172"/>
      <c r="H273" s="172"/>
      <c r="I273" s="174"/>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c r="AG273" s="172"/>
      <c r="AH273" s="172"/>
      <c r="AI273" s="172"/>
      <c r="AJ273" s="172"/>
      <c r="AK273" s="172"/>
      <c r="AL273" s="172"/>
      <c r="AM273" s="172"/>
      <c r="AN273" s="172"/>
      <c r="AO273" s="172"/>
      <c r="AP273" s="172"/>
    </row>
    <row r="274" spans="1:42" x14ac:dyDescent="0.4">
      <c r="A274" s="172"/>
      <c r="B274" s="174"/>
      <c r="C274" s="174"/>
      <c r="D274" s="174"/>
      <c r="E274" s="172"/>
      <c r="F274" s="172"/>
      <c r="G274" s="172"/>
      <c r="H274" s="172"/>
      <c r="I274" s="174"/>
      <c r="J274" s="172"/>
      <c r="K274" s="172"/>
      <c r="L274" s="172"/>
      <c r="M274" s="172"/>
      <c r="N274" s="172"/>
      <c r="O274" s="172"/>
      <c r="P274" s="172"/>
      <c r="Q274" s="172"/>
      <c r="R274" s="172"/>
      <c r="S274" s="172"/>
      <c r="T274" s="172"/>
      <c r="U274" s="172"/>
      <c r="V274" s="172"/>
      <c r="W274" s="172"/>
      <c r="X274" s="172"/>
      <c r="Y274" s="172"/>
      <c r="Z274" s="172"/>
      <c r="AA274" s="172"/>
      <c r="AB274" s="172"/>
      <c r="AC274" s="172"/>
      <c r="AD274" s="172"/>
      <c r="AE274" s="172"/>
      <c r="AF274" s="172"/>
      <c r="AG274" s="172"/>
      <c r="AH274" s="172"/>
      <c r="AI274" s="172"/>
      <c r="AJ274" s="172"/>
      <c r="AK274" s="172"/>
      <c r="AL274" s="172"/>
      <c r="AM274" s="172"/>
      <c r="AN274" s="172"/>
      <c r="AO274" s="172"/>
      <c r="AP274" s="172"/>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4"/>
  <sheetViews>
    <sheetView showGridLines="0" view="pageBreakPreview" zoomScale="75" zoomScaleNormal="55" zoomScaleSheetLayoutView="75" workbookViewId="0">
      <selection activeCell="B1" sqref="B1:BG74"/>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4" customFormat="1" ht="20.25" customHeight="1" x14ac:dyDescent="0.4">
      <c r="B1" s="28"/>
      <c r="C1" s="29" t="s">
        <v>240</v>
      </c>
      <c r="D1" s="29"/>
      <c r="E1" s="29"/>
      <c r="F1" s="29"/>
      <c r="G1" s="29"/>
      <c r="H1" s="28"/>
      <c r="I1" s="28"/>
      <c r="J1" s="30" t="s">
        <v>0</v>
      </c>
      <c r="K1" s="28"/>
      <c r="L1" s="28"/>
      <c r="M1" s="29"/>
      <c r="N1" s="29"/>
      <c r="O1" s="29"/>
      <c r="P1" s="29"/>
      <c r="Q1" s="29"/>
      <c r="R1" s="29"/>
      <c r="S1" s="29"/>
      <c r="T1" s="29"/>
      <c r="U1" s="28"/>
      <c r="V1" s="28"/>
      <c r="W1" s="28"/>
      <c r="X1" s="28"/>
      <c r="Y1" s="28"/>
      <c r="Z1" s="28"/>
      <c r="AA1" s="28"/>
      <c r="AB1" s="28"/>
      <c r="AC1" s="28"/>
      <c r="AD1" s="28"/>
      <c r="AE1" s="28"/>
      <c r="AF1" s="28"/>
      <c r="AG1" s="28"/>
      <c r="AH1" s="28"/>
      <c r="AI1" s="28"/>
      <c r="AJ1" s="28"/>
      <c r="AK1" s="28"/>
      <c r="AL1" s="28"/>
      <c r="AM1" s="28"/>
      <c r="AN1" s="28"/>
      <c r="AO1" s="28"/>
      <c r="AP1" s="31" t="s">
        <v>31</v>
      </c>
      <c r="AQ1" s="365" t="s">
        <v>130</v>
      </c>
      <c r="AR1" s="366"/>
      <c r="AS1" s="366"/>
      <c r="AT1" s="366"/>
      <c r="AU1" s="366"/>
      <c r="AV1" s="366"/>
      <c r="AW1" s="366"/>
      <c r="AX1" s="366"/>
      <c r="AY1" s="366"/>
      <c r="AZ1" s="366"/>
      <c r="BA1" s="366"/>
      <c r="BB1" s="366"/>
      <c r="BC1" s="366"/>
      <c r="BD1" s="366"/>
      <c r="BE1" s="366"/>
      <c r="BF1" s="366"/>
      <c r="BG1" s="31" t="s">
        <v>2</v>
      </c>
    </row>
    <row r="2" spans="2:64" s="5" customFormat="1" ht="20.25" customHeight="1" x14ac:dyDescent="0.4">
      <c r="B2" s="32"/>
      <c r="C2" s="32"/>
      <c r="D2" s="32"/>
      <c r="E2" s="32"/>
      <c r="F2" s="32"/>
      <c r="G2" s="30"/>
      <c r="H2" s="32"/>
      <c r="I2" s="32"/>
      <c r="J2" s="30"/>
      <c r="K2" s="30"/>
      <c r="L2" s="32"/>
      <c r="M2" s="31"/>
      <c r="N2" s="31"/>
      <c r="O2" s="31"/>
      <c r="P2" s="31"/>
      <c r="Q2" s="31"/>
      <c r="R2" s="31"/>
      <c r="S2" s="31"/>
      <c r="T2" s="31"/>
      <c r="U2" s="32"/>
      <c r="V2" s="32"/>
      <c r="W2" s="32"/>
      <c r="X2" s="32"/>
      <c r="Y2" s="33" t="s">
        <v>28</v>
      </c>
      <c r="Z2" s="367">
        <v>2</v>
      </c>
      <c r="AA2" s="367"/>
      <c r="AB2" s="33" t="s">
        <v>29</v>
      </c>
      <c r="AC2" s="368">
        <f>IF(Z2=0,"",YEAR(DATE(2018+Z2,1,1)))</f>
        <v>2020</v>
      </c>
      <c r="AD2" s="368"/>
      <c r="AE2" s="34" t="s">
        <v>30</v>
      </c>
      <c r="AF2" s="34" t="s">
        <v>1</v>
      </c>
      <c r="AG2" s="367">
        <v>4</v>
      </c>
      <c r="AH2" s="367"/>
      <c r="AI2" s="34" t="s">
        <v>25</v>
      </c>
      <c r="AJ2" s="32"/>
      <c r="AK2" s="32"/>
      <c r="AL2" s="32"/>
      <c r="AM2" s="32"/>
      <c r="AN2" s="32"/>
      <c r="AO2" s="32"/>
      <c r="AP2" s="31" t="s">
        <v>32</v>
      </c>
      <c r="AQ2" s="369" t="s">
        <v>33</v>
      </c>
      <c r="AR2" s="369"/>
      <c r="AS2" s="369"/>
      <c r="AT2" s="369"/>
      <c r="AU2" s="369"/>
      <c r="AV2" s="369"/>
      <c r="AW2" s="369"/>
      <c r="AX2" s="369"/>
      <c r="AY2" s="369"/>
      <c r="AZ2" s="369"/>
      <c r="BA2" s="369"/>
      <c r="BB2" s="369"/>
      <c r="BC2" s="369"/>
      <c r="BD2" s="369"/>
      <c r="BE2" s="369"/>
      <c r="BF2" s="369"/>
      <c r="BG2" s="31" t="s">
        <v>2</v>
      </c>
      <c r="BH2" s="6"/>
      <c r="BI2" s="6"/>
      <c r="BJ2" s="6"/>
    </row>
    <row r="3" spans="2:64" s="5" customFormat="1" ht="20.25" customHeight="1" x14ac:dyDescent="0.4">
      <c r="B3" s="32"/>
      <c r="C3" s="32"/>
      <c r="D3" s="32"/>
      <c r="E3" s="32"/>
      <c r="F3" s="32"/>
      <c r="G3" s="30"/>
      <c r="H3" s="32"/>
      <c r="I3" s="32"/>
      <c r="J3" s="30"/>
      <c r="K3" s="32"/>
      <c r="L3" s="31"/>
      <c r="M3" s="31"/>
      <c r="N3" s="31"/>
      <c r="O3" s="31"/>
      <c r="P3" s="31"/>
      <c r="Q3" s="31"/>
      <c r="R3" s="31"/>
      <c r="S3" s="32"/>
      <c r="T3" s="32"/>
      <c r="U3" s="32"/>
      <c r="V3" s="32"/>
      <c r="W3" s="32"/>
      <c r="X3" s="32"/>
      <c r="Y3" s="32"/>
      <c r="Z3" s="35"/>
      <c r="AA3" s="35"/>
      <c r="AB3" s="36"/>
      <c r="AC3" s="37"/>
      <c r="AD3" s="36"/>
      <c r="AE3" s="32"/>
      <c r="AF3" s="32"/>
      <c r="AG3" s="32"/>
      <c r="AH3" s="32"/>
      <c r="AI3" s="32"/>
      <c r="AJ3" s="32"/>
      <c r="AK3" s="32"/>
      <c r="AL3" s="32"/>
      <c r="AM3" s="32"/>
      <c r="AN3" s="32"/>
      <c r="AO3" s="32"/>
      <c r="AP3" s="32"/>
      <c r="AQ3" s="32"/>
      <c r="AR3" s="32"/>
      <c r="AS3" s="32"/>
      <c r="AT3" s="32"/>
      <c r="AU3" s="32"/>
      <c r="AV3" s="32"/>
      <c r="AW3" s="32"/>
      <c r="AX3" s="32"/>
      <c r="AY3" s="32"/>
      <c r="AZ3" s="32"/>
      <c r="BA3" s="38" t="s">
        <v>21</v>
      </c>
      <c r="BB3" s="370" t="s">
        <v>170</v>
      </c>
      <c r="BC3" s="371"/>
      <c r="BD3" s="371"/>
      <c r="BE3" s="372"/>
      <c r="BF3" s="31"/>
      <c r="BG3" s="32"/>
    </row>
    <row r="4" spans="2:64" s="5" customFormat="1" ht="9" customHeight="1" x14ac:dyDescent="0.4">
      <c r="B4" s="32"/>
      <c r="C4" s="32"/>
      <c r="D4" s="32"/>
      <c r="E4" s="32"/>
      <c r="F4" s="32"/>
      <c r="G4" s="30"/>
      <c r="H4" s="32"/>
      <c r="I4" s="32"/>
      <c r="J4" s="30"/>
      <c r="K4" s="32"/>
      <c r="L4" s="31"/>
      <c r="M4" s="31"/>
      <c r="N4" s="31"/>
      <c r="O4" s="31"/>
      <c r="P4" s="31"/>
      <c r="Q4" s="31"/>
      <c r="R4" s="31"/>
      <c r="S4" s="32"/>
      <c r="T4" s="32"/>
      <c r="U4" s="32"/>
      <c r="V4" s="32"/>
      <c r="W4" s="32"/>
      <c r="X4" s="32"/>
      <c r="Y4" s="32"/>
      <c r="Z4" s="39"/>
      <c r="AA4" s="39"/>
      <c r="AB4" s="32"/>
      <c r="AC4" s="32"/>
      <c r="AD4" s="32"/>
      <c r="AE4" s="32"/>
      <c r="AF4" s="32"/>
      <c r="AG4" s="28"/>
      <c r="AH4" s="28"/>
      <c r="AI4" s="28"/>
      <c r="AJ4" s="28"/>
      <c r="AK4" s="28"/>
      <c r="AL4" s="28"/>
      <c r="AM4" s="28"/>
      <c r="AN4" s="28"/>
      <c r="AO4" s="28"/>
      <c r="AP4" s="28"/>
      <c r="AQ4" s="28"/>
      <c r="AR4" s="28"/>
      <c r="AS4" s="28"/>
      <c r="AT4" s="28"/>
      <c r="AU4" s="28"/>
      <c r="AV4" s="28"/>
      <c r="AW4" s="28"/>
      <c r="AX4" s="28"/>
      <c r="AY4" s="28"/>
      <c r="AZ4" s="28"/>
      <c r="BA4" s="28"/>
      <c r="BB4" s="28"/>
      <c r="BC4" s="28"/>
      <c r="BD4" s="28"/>
      <c r="BE4" s="40"/>
      <c r="BF4" s="40"/>
      <c r="BG4" s="32"/>
    </row>
    <row r="5" spans="2:64" s="5" customFormat="1" ht="21" customHeight="1" x14ac:dyDescent="0.4">
      <c r="B5" s="41"/>
      <c r="C5" s="42"/>
      <c r="D5" s="42"/>
      <c r="E5" s="42"/>
      <c r="F5" s="42"/>
      <c r="G5" s="42"/>
      <c r="H5" s="43"/>
      <c r="I5" s="43"/>
      <c r="J5" s="43"/>
      <c r="K5" s="44"/>
      <c r="L5" s="43"/>
      <c r="M5" s="43"/>
      <c r="N5" s="43"/>
      <c r="O5" s="45"/>
      <c r="P5" s="45"/>
      <c r="Q5" s="45"/>
      <c r="R5" s="45"/>
      <c r="S5" s="45"/>
      <c r="T5" s="45"/>
      <c r="U5" s="45"/>
      <c r="V5" s="45"/>
      <c r="W5" s="45"/>
      <c r="X5" s="45"/>
      <c r="Y5" s="45"/>
      <c r="Z5" s="45"/>
      <c r="AA5" s="45"/>
      <c r="AB5" s="45"/>
      <c r="AC5" s="45"/>
      <c r="AD5" s="45"/>
      <c r="AE5" s="45"/>
      <c r="AF5" s="45"/>
      <c r="AG5" s="46"/>
      <c r="AH5" s="46" t="s">
        <v>206</v>
      </c>
      <c r="AI5" s="46"/>
      <c r="AJ5" s="46"/>
      <c r="AK5" s="46"/>
      <c r="AL5" s="46"/>
      <c r="AM5" s="28"/>
      <c r="AN5" s="28"/>
      <c r="AO5" s="28"/>
      <c r="AP5" s="28"/>
      <c r="AQ5" s="28"/>
      <c r="AR5" s="28"/>
      <c r="AS5" s="32"/>
      <c r="AT5" s="361">
        <v>8</v>
      </c>
      <c r="AU5" s="362"/>
      <c r="AV5" s="47" t="s">
        <v>22</v>
      </c>
      <c r="AW5" s="28"/>
      <c r="AX5" s="361">
        <v>40</v>
      </c>
      <c r="AY5" s="362"/>
      <c r="AZ5" s="47" t="s">
        <v>23</v>
      </c>
      <c r="BA5" s="28"/>
      <c r="BB5" s="361">
        <v>160</v>
      </c>
      <c r="BC5" s="362"/>
      <c r="BD5" s="47" t="s">
        <v>24</v>
      </c>
      <c r="BE5" s="28"/>
      <c r="BF5" s="40"/>
      <c r="BG5" s="32"/>
    </row>
    <row r="6" spans="2:64" s="5" customFormat="1" ht="21" customHeight="1" x14ac:dyDescent="0.4">
      <c r="B6" s="41"/>
      <c r="C6" s="48"/>
      <c r="D6" s="48"/>
      <c r="E6" s="48"/>
      <c r="F6" s="48"/>
      <c r="G6" s="43"/>
      <c r="H6" s="43"/>
      <c r="I6" s="43"/>
      <c r="J6" s="43"/>
      <c r="K6" s="43"/>
      <c r="L6" s="43"/>
      <c r="M6" s="43"/>
      <c r="N6" s="43"/>
      <c r="O6" s="45"/>
      <c r="P6" s="45"/>
      <c r="Q6" s="45"/>
      <c r="R6" s="45"/>
      <c r="S6" s="45"/>
      <c r="T6" s="45"/>
      <c r="U6" s="45"/>
      <c r="V6" s="45"/>
      <c r="W6" s="45"/>
      <c r="X6" s="45"/>
      <c r="Y6" s="45"/>
      <c r="Z6" s="45"/>
      <c r="AA6" s="45"/>
      <c r="AB6" s="45"/>
      <c r="AC6" s="45"/>
      <c r="AD6" s="45"/>
      <c r="AE6" s="45"/>
      <c r="AF6" s="45"/>
      <c r="AG6" s="46"/>
      <c r="AH6" s="46"/>
      <c r="AI6" s="46"/>
      <c r="AJ6" s="46"/>
      <c r="AK6" s="46"/>
      <c r="AL6" s="46"/>
      <c r="AM6" s="46"/>
      <c r="AN6" s="46"/>
      <c r="AO6" s="46"/>
      <c r="AP6" s="46"/>
      <c r="AQ6" s="46"/>
      <c r="AR6" s="46"/>
      <c r="AS6" s="46"/>
      <c r="AT6" s="46"/>
      <c r="AU6" s="46"/>
      <c r="AV6" s="46"/>
      <c r="AW6" s="46"/>
      <c r="AX6" s="46"/>
      <c r="AY6" s="46"/>
      <c r="AZ6" s="46"/>
      <c r="BA6" s="46"/>
      <c r="BB6" s="46"/>
      <c r="BC6" s="46"/>
      <c r="BD6" s="46"/>
      <c r="BE6" s="49"/>
      <c r="BF6" s="49"/>
      <c r="BG6" s="45"/>
    </row>
    <row r="7" spans="2:64" s="5" customFormat="1" ht="21" customHeight="1" x14ac:dyDescent="0.4">
      <c r="B7" s="50"/>
      <c r="C7" s="44"/>
      <c r="D7" s="44"/>
      <c r="E7" s="44"/>
      <c r="F7" s="44"/>
      <c r="G7" s="43"/>
      <c r="H7" s="43"/>
      <c r="I7" s="43"/>
      <c r="J7" s="43"/>
      <c r="K7" s="43"/>
      <c r="L7" s="43"/>
      <c r="M7" s="43"/>
      <c r="N7" s="43"/>
      <c r="O7" s="45"/>
      <c r="P7" s="45"/>
      <c r="Q7" s="45"/>
      <c r="R7" s="45"/>
      <c r="S7" s="45"/>
      <c r="T7" s="45"/>
      <c r="U7" s="45"/>
      <c r="V7" s="45"/>
      <c r="W7" s="45"/>
      <c r="X7" s="45"/>
      <c r="Y7" s="45"/>
      <c r="Z7" s="45"/>
      <c r="AA7" s="45"/>
      <c r="AB7" s="45"/>
      <c r="AC7" s="45"/>
      <c r="AD7" s="45"/>
      <c r="AE7" s="45"/>
      <c r="AF7" s="45"/>
      <c r="AG7" s="51"/>
      <c r="AH7" s="51"/>
      <c r="AI7" s="51"/>
      <c r="AJ7" s="42"/>
      <c r="AK7" s="52"/>
      <c r="AL7" s="53"/>
      <c r="AM7" s="53"/>
      <c r="AN7" s="41"/>
      <c r="AO7" s="54"/>
      <c r="AP7" s="54"/>
      <c r="AQ7" s="54"/>
      <c r="AR7" s="55"/>
      <c r="AS7" s="55"/>
      <c r="AT7" s="46"/>
      <c r="AU7" s="54"/>
      <c r="AV7" s="54"/>
      <c r="AW7" s="44"/>
      <c r="AX7" s="46"/>
      <c r="AY7" s="46" t="s">
        <v>27</v>
      </c>
      <c r="AZ7" s="46"/>
      <c r="BA7" s="46"/>
      <c r="BB7" s="363">
        <f>DAY(EOMONTH(DATE(AC2,AG2,1),0))</f>
        <v>30</v>
      </c>
      <c r="BC7" s="364"/>
      <c r="BD7" s="46" t="s">
        <v>26</v>
      </c>
      <c r="BE7" s="46"/>
      <c r="BF7" s="46"/>
      <c r="BG7" s="45"/>
      <c r="BJ7" s="6"/>
      <c r="BK7" s="6"/>
      <c r="BL7" s="6"/>
    </row>
    <row r="8" spans="2:64" s="5" customFormat="1" ht="21" customHeight="1" x14ac:dyDescent="0.4">
      <c r="B8" s="50"/>
      <c r="C8" s="56"/>
      <c r="D8" s="56"/>
      <c r="E8" s="56"/>
      <c r="F8" s="56"/>
      <c r="G8" s="54"/>
      <c r="H8" s="54"/>
      <c r="I8" s="54"/>
      <c r="J8" s="54"/>
      <c r="K8" s="54"/>
      <c r="L8" s="54"/>
      <c r="M8" s="54"/>
      <c r="N8" s="54"/>
      <c r="O8" s="45"/>
      <c r="P8" s="45"/>
      <c r="Q8" s="45"/>
      <c r="R8" s="45"/>
      <c r="S8" s="45"/>
      <c r="T8" s="45"/>
      <c r="U8" s="45"/>
      <c r="V8" s="45"/>
      <c r="W8" s="45"/>
      <c r="X8" s="45"/>
      <c r="Y8" s="45"/>
      <c r="Z8" s="45"/>
      <c r="AA8" s="45"/>
      <c r="AB8" s="45"/>
      <c r="AC8" s="45"/>
      <c r="AD8" s="45"/>
      <c r="AE8" s="45"/>
      <c r="AF8" s="45"/>
      <c r="AG8" s="48"/>
      <c r="AH8" s="42"/>
      <c r="AI8" s="57"/>
      <c r="AJ8" s="51"/>
      <c r="AK8" s="42"/>
      <c r="AL8" s="42"/>
      <c r="AM8" s="42"/>
      <c r="AN8" s="42"/>
      <c r="AO8" s="57"/>
      <c r="AP8" s="46"/>
      <c r="AQ8" s="58"/>
      <c r="AR8" s="58"/>
      <c r="AS8" s="58"/>
      <c r="AT8" s="46"/>
      <c r="AU8" s="46"/>
      <c r="AV8" s="46"/>
      <c r="AW8" s="46"/>
      <c r="AX8" s="46"/>
      <c r="AY8" s="46"/>
      <c r="AZ8" s="46"/>
      <c r="BA8" s="46"/>
      <c r="BB8" s="46"/>
      <c r="BC8" s="46"/>
      <c r="BD8" s="46"/>
      <c r="BE8" s="46"/>
      <c r="BF8" s="46"/>
      <c r="BG8" s="45"/>
      <c r="BJ8" s="6"/>
      <c r="BK8" s="6"/>
      <c r="BL8" s="6"/>
    </row>
    <row r="9" spans="2:64" s="5" customFormat="1" ht="21" customHeight="1" x14ac:dyDescent="0.4">
      <c r="B9" s="50"/>
      <c r="C9" s="44"/>
      <c r="D9" s="44"/>
      <c r="E9" s="44"/>
      <c r="F9" s="44"/>
      <c r="G9" s="44"/>
      <c r="H9" s="44"/>
      <c r="I9" s="44"/>
      <c r="J9" s="44"/>
      <c r="K9" s="44"/>
      <c r="L9" s="43"/>
      <c r="M9" s="43"/>
      <c r="N9" s="43"/>
      <c r="O9" s="44"/>
      <c r="P9" s="43"/>
      <c r="Q9" s="43"/>
      <c r="R9" s="43"/>
      <c r="S9" s="52"/>
      <c r="T9" s="373"/>
      <c r="U9" s="373"/>
      <c r="V9" s="41"/>
      <c r="W9" s="59"/>
      <c r="X9" s="45"/>
      <c r="Y9" s="45"/>
      <c r="Z9" s="48"/>
      <c r="AA9" s="53"/>
      <c r="AB9" s="41"/>
      <c r="AC9" s="48"/>
      <c r="AD9" s="48"/>
      <c r="AE9" s="48"/>
      <c r="AF9" s="60"/>
      <c r="AG9" s="51"/>
      <c r="AH9" s="51"/>
      <c r="AI9" s="51"/>
      <c r="AJ9" s="42"/>
      <c r="AK9" s="52"/>
      <c r="AL9" s="53"/>
      <c r="AM9" s="46"/>
      <c r="AN9" s="57" t="s">
        <v>207</v>
      </c>
      <c r="AO9" s="57"/>
      <c r="AP9" s="57"/>
      <c r="AQ9" s="57"/>
      <c r="AR9" s="57"/>
      <c r="AS9" s="57"/>
      <c r="AT9" s="48"/>
      <c r="AU9" s="48"/>
      <c r="AV9" s="45"/>
      <c r="AW9" s="45"/>
      <c r="AX9" s="46" t="s">
        <v>208</v>
      </c>
      <c r="AY9" s="57"/>
      <c r="AZ9" s="48"/>
      <c r="BA9" s="48"/>
      <c r="BB9" s="57"/>
      <c r="BC9" s="57"/>
      <c r="BD9" s="57"/>
      <c r="BE9" s="45"/>
      <c r="BF9" s="46"/>
      <c r="BG9" s="45"/>
      <c r="BJ9" s="6"/>
      <c r="BK9" s="6"/>
      <c r="BL9" s="6"/>
    </row>
    <row r="10" spans="2:64" s="5" customFormat="1" ht="21" customHeight="1" x14ac:dyDescent="0.4">
      <c r="B10" s="41" t="s">
        <v>125</v>
      </c>
      <c r="C10" s="57"/>
      <c r="D10" s="57"/>
      <c r="E10" s="57"/>
      <c r="F10" s="57"/>
      <c r="G10" s="57"/>
      <c r="H10" s="57"/>
      <c r="I10" s="57"/>
      <c r="J10" s="57"/>
      <c r="K10" s="48"/>
      <c r="L10" s="51"/>
      <c r="M10" s="42"/>
      <c r="N10" s="42"/>
      <c r="O10" s="48"/>
      <c r="P10" s="42"/>
      <c r="Q10" s="57"/>
      <c r="R10" s="42"/>
      <c r="S10" s="42"/>
      <c r="T10" s="42"/>
      <c r="U10" s="42"/>
      <c r="V10" s="45"/>
      <c r="W10" s="45"/>
      <c r="X10" s="45"/>
      <c r="Y10" s="45"/>
      <c r="Z10" s="57"/>
      <c r="AA10" s="42"/>
      <c r="AB10" s="42"/>
      <c r="AC10" s="57"/>
      <c r="AD10" s="57"/>
      <c r="AE10" s="57"/>
      <c r="AF10" s="60"/>
      <c r="AG10" s="48"/>
      <c r="AH10" s="51"/>
      <c r="AI10" s="42"/>
      <c r="AJ10" s="51"/>
      <c r="AK10" s="42"/>
      <c r="AL10" s="42"/>
      <c r="AM10" s="42"/>
      <c r="AN10" s="48"/>
      <c r="AO10" s="41" t="s">
        <v>116</v>
      </c>
      <c r="AP10" s="48"/>
      <c r="AQ10" s="48"/>
      <c r="AR10" s="57"/>
      <c r="AS10" s="57"/>
      <c r="AT10" s="330"/>
      <c r="AU10" s="330"/>
      <c r="AV10" s="46" t="s">
        <v>119</v>
      </c>
      <c r="AW10" s="45"/>
      <c r="AX10" s="45"/>
      <c r="AY10" s="57" t="s">
        <v>120</v>
      </c>
      <c r="AZ10" s="48"/>
      <c r="BA10" s="48"/>
      <c r="BB10" s="57"/>
      <c r="BC10" s="330"/>
      <c r="BD10" s="330"/>
      <c r="BE10" s="46" t="s">
        <v>119</v>
      </c>
      <c r="BF10" s="46"/>
      <c r="BG10" s="45"/>
      <c r="BJ10" s="6"/>
      <c r="BK10" s="6"/>
      <c r="BL10" s="6"/>
    </row>
    <row r="11" spans="2:64" s="5" customFormat="1" ht="21" customHeight="1" x14ac:dyDescent="0.15">
      <c r="B11" s="41" t="s">
        <v>123</v>
      </c>
      <c r="C11" s="42"/>
      <c r="D11" s="42"/>
      <c r="E11" s="42"/>
      <c r="F11" s="42"/>
      <c r="G11" s="42"/>
      <c r="H11" s="42"/>
      <c r="I11" s="42"/>
      <c r="J11" s="327">
        <v>0.29166666666666669</v>
      </c>
      <c r="K11" s="328"/>
      <c r="L11" s="329"/>
      <c r="M11" s="44" t="s">
        <v>17</v>
      </c>
      <c r="N11" s="327">
        <v>0.83333333333333337</v>
      </c>
      <c r="O11" s="328"/>
      <c r="P11" s="329"/>
      <c r="Q11" s="61"/>
      <c r="R11" s="61"/>
      <c r="S11" s="61"/>
      <c r="T11" s="61"/>
      <c r="U11" s="61"/>
      <c r="V11" s="61"/>
      <c r="W11" s="45"/>
      <c r="X11" s="45"/>
      <c r="Y11" s="45"/>
      <c r="Z11" s="44"/>
      <c r="AA11" s="61"/>
      <c r="AB11" s="61"/>
      <c r="AC11" s="44"/>
      <c r="AD11" s="48"/>
      <c r="AE11" s="48"/>
      <c r="AF11" s="62"/>
      <c r="AG11" s="41"/>
      <c r="AH11" s="51"/>
      <c r="AI11" s="42"/>
      <c r="AJ11" s="51"/>
      <c r="AK11" s="42"/>
      <c r="AL11" s="42"/>
      <c r="AM11" s="42"/>
      <c r="AN11" s="44"/>
      <c r="AO11" s="43" t="s">
        <v>117</v>
      </c>
      <c r="AP11" s="43"/>
      <c r="AQ11" s="43"/>
      <c r="AR11" s="52"/>
      <c r="AS11" s="53"/>
      <c r="AT11" s="330"/>
      <c r="AU11" s="330"/>
      <c r="AV11" s="46" t="s">
        <v>119</v>
      </c>
      <c r="AW11" s="45"/>
      <c r="AX11" s="45"/>
      <c r="AY11" s="63" t="s">
        <v>121</v>
      </c>
      <c r="AZ11" s="53"/>
      <c r="BA11" s="41"/>
      <c r="BB11" s="48"/>
      <c r="BC11" s="48"/>
      <c r="BD11" s="48"/>
      <c r="BE11" s="62"/>
      <c r="BF11" s="46"/>
      <c r="BG11" s="45"/>
      <c r="BJ11" s="6"/>
      <c r="BK11" s="6"/>
      <c r="BL11" s="6"/>
    </row>
    <row r="12" spans="2:64" s="5" customFormat="1" ht="21" customHeight="1" x14ac:dyDescent="0.4">
      <c r="B12" s="41" t="s">
        <v>124</v>
      </c>
      <c r="C12" s="42"/>
      <c r="D12" s="42"/>
      <c r="E12" s="42"/>
      <c r="F12" s="42"/>
      <c r="G12" s="42"/>
      <c r="H12" s="42"/>
      <c r="I12" s="42"/>
      <c r="J12" s="327">
        <v>0.83333333333333337</v>
      </c>
      <c r="K12" s="328"/>
      <c r="L12" s="329"/>
      <c r="M12" s="44" t="s">
        <v>17</v>
      </c>
      <c r="N12" s="327">
        <v>0.29166666666666669</v>
      </c>
      <c r="O12" s="328"/>
      <c r="P12" s="329"/>
      <c r="Q12" s="61"/>
      <c r="R12" s="61"/>
      <c r="S12" s="61"/>
      <c r="T12" s="61"/>
      <c r="U12" s="61"/>
      <c r="V12" s="61"/>
      <c r="W12" s="45"/>
      <c r="X12" s="45"/>
      <c r="Y12" s="45"/>
      <c r="Z12" s="43"/>
      <c r="AA12" s="64"/>
      <c r="AB12" s="64"/>
      <c r="AC12" s="43"/>
      <c r="AD12" s="51"/>
      <c r="AE12" s="51"/>
      <c r="AF12" s="60"/>
      <c r="AG12" s="46"/>
      <c r="AH12" s="46"/>
      <c r="AI12" s="46"/>
      <c r="AJ12" s="46"/>
      <c r="AK12" s="46"/>
      <c r="AL12" s="46"/>
      <c r="AM12" s="46"/>
      <c r="AN12" s="54"/>
      <c r="AO12" s="50" t="s">
        <v>118</v>
      </c>
      <c r="AP12" s="54"/>
      <c r="AQ12" s="56"/>
      <c r="AR12" s="42"/>
      <c r="AS12" s="42"/>
      <c r="AT12" s="330"/>
      <c r="AU12" s="330"/>
      <c r="AV12" s="46" t="s">
        <v>119</v>
      </c>
      <c r="AW12" s="45"/>
      <c r="AX12" s="45"/>
      <c r="AY12" s="57" t="s">
        <v>122</v>
      </c>
      <c r="AZ12" s="42"/>
      <c r="BA12" s="42"/>
      <c r="BB12" s="57"/>
      <c r="BC12" s="330"/>
      <c r="BD12" s="330"/>
      <c r="BE12" s="46" t="s">
        <v>119</v>
      </c>
      <c r="BF12" s="46"/>
      <c r="BG12" s="45"/>
      <c r="BJ12" s="6"/>
      <c r="BK12" s="6"/>
      <c r="BL12" s="6"/>
    </row>
    <row r="13" spans="2:64" ht="12" customHeight="1" thickBot="1" x14ac:dyDescent="0.45">
      <c r="B13" s="65"/>
      <c r="C13" s="66"/>
      <c r="D13" s="66"/>
      <c r="E13" s="66"/>
      <c r="F13" s="66"/>
      <c r="G13" s="66"/>
      <c r="H13" s="65"/>
      <c r="I13" s="65"/>
      <c r="J13" s="65"/>
      <c r="K13" s="65"/>
      <c r="L13" s="65"/>
      <c r="M13" s="65"/>
      <c r="N13" s="65"/>
      <c r="O13" s="65"/>
      <c r="P13" s="65"/>
      <c r="Q13" s="65"/>
      <c r="R13" s="65"/>
      <c r="S13" s="65"/>
      <c r="T13" s="65"/>
      <c r="U13" s="65"/>
      <c r="V13" s="65"/>
      <c r="W13" s="65"/>
      <c r="X13" s="65"/>
      <c r="Y13" s="65"/>
      <c r="Z13" s="66"/>
      <c r="AA13" s="65"/>
      <c r="AB13" s="65"/>
      <c r="AC13" s="65"/>
      <c r="AD13" s="65"/>
      <c r="AE13" s="65"/>
      <c r="AF13" s="65"/>
      <c r="AG13" s="65"/>
      <c r="AH13" s="65"/>
      <c r="AI13" s="65"/>
      <c r="AJ13" s="65"/>
      <c r="AK13" s="65"/>
      <c r="AL13" s="65"/>
      <c r="AM13" s="67"/>
      <c r="AN13" s="67"/>
      <c r="AO13" s="67"/>
      <c r="AP13" s="67"/>
      <c r="AQ13" s="68"/>
      <c r="AR13" s="67"/>
      <c r="AS13" s="67"/>
      <c r="AT13" s="67"/>
      <c r="AU13" s="67"/>
      <c r="AV13" s="67"/>
      <c r="AW13" s="67"/>
      <c r="AX13" s="67"/>
      <c r="AY13" s="67"/>
      <c r="AZ13" s="67"/>
      <c r="BA13" s="67"/>
      <c r="BB13" s="67"/>
      <c r="BC13" s="67"/>
      <c r="BD13" s="67"/>
      <c r="BE13" s="67"/>
      <c r="BF13" s="67"/>
      <c r="BG13" s="67"/>
      <c r="BH13" s="3"/>
      <c r="BI13" s="3"/>
      <c r="BJ13" s="3"/>
    </row>
    <row r="14" spans="2:64" ht="21.6" customHeight="1" x14ac:dyDescent="0.4">
      <c r="B14" s="331" t="s">
        <v>20</v>
      </c>
      <c r="C14" s="334" t="s">
        <v>209</v>
      </c>
      <c r="D14" s="335"/>
      <c r="E14" s="336"/>
      <c r="F14" s="69"/>
      <c r="G14" s="343" t="s">
        <v>210</v>
      </c>
      <c r="H14" s="346" t="s">
        <v>211</v>
      </c>
      <c r="I14" s="335"/>
      <c r="J14" s="335"/>
      <c r="K14" s="336"/>
      <c r="L14" s="346" t="s">
        <v>212</v>
      </c>
      <c r="M14" s="335"/>
      <c r="N14" s="336"/>
      <c r="O14" s="346" t="s">
        <v>126</v>
      </c>
      <c r="P14" s="335"/>
      <c r="Q14" s="335"/>
      <c r="R14" s="335"/>
      <c r="S14" s="355"/>
      <c r="T14" s="70"/>
      <c r="U14" s="71"/>
      <c r="V14" s="71"/>
      <c r="W14" s="71"/>
      <c r="X14" s="71"/>
      <c r="Y14" s="71"/>
      <c r="Z14" s="71"/>
      <c r="AA14" s="71"/>
      <c r="AB14" s="71"/>
      <c r="AC14" s="71"/>
      <c r="AD14" s="71"/>
      <c r="AE14" s="71"/>
      <c r="AF14" s="71"/>
      <c r="AG14" s="71"/>
      <c r="AH14" s="71" t="s">
        <v>213</v>
      </c>
      <c r="AI14" s="71"/>
      <c r="AJ14" s="71"/>
      <c r="AK14" s="71"/>
      <c r="AL14" s="71"/>
      <c r="AM14" s="71" t="s">
        <v>191</v>
      </c>
      <c r="AN14" s="71"/>
      <c r="AO14" s="72"/>
      <c r="AP14" s="73" t="s">
        <v>190</v>
      </c>
      <c r="AQ14" s="71"/>
      <c r="AR14" s="71"/>
      <c r="AS14" s="71"/>
      <c r="AT14" s="71"/>
      <c r="AU14" s="71"/>
      <c r="AV14" s="71"/>
      <c r="AW14" s="71"/>
      <c r="AX14" s="74"/>
      <c r="AY14" s="349" t="str">
        <f>IF(BB3="計画","(11)1～4週の勤務時間数合計","(11)1か月の勤務時間数　合計")</f>
        <v>(11)1～4週の勤務時間数合計</v>
      </c>
      <c r="AZ14" s="350"/>
      <c r="BA14" s="334" t="s">
        <v>241</v>
      </c>
      <c r="BB14" s="355"/>
      <c r="BC14" s="334" t="s">
        <v>244</v>
      </c>
      <c r="BD14" s="335"/>
      <c r="BE14" s="335"/>
      <c r="BF14" s="335"/>
      <c r="BG14" s="355"/>
    </row>
    <row r="15" spans="2:64" ht="20.25" customHeight="1" x14ac:dyDescent="0.4">
      <c r="B15" s="332"/>
      <c r="C15" s="337"/>
      <c r="D15" s="338"/>
      <c r="E15" s="339"/>
      <c r="F15" s="75"/>
      <c r="G15" s="344"/>
      <c r="H15" s="347"/>
      <c r="I15" s="338"/>
      <c r="J15" s="338"/>
      <c r="K15" s="339"/>
      <c r="L15" s="347"/>
      <c r="M15" s="338"/>
      <c r="N15" s="339"/>
      <c r="O15" s="347"/>
      <c r="P15" s="338"/>
      <c r="Q15" s="338"/>
      <c r="R15" s="338"/>
      <c r="S15" s="356"/>
      <c r="T15" s="358" t="s">
        <v>11</v>
      </c>
      <c r="U15" s="358"/>
      <c r="V15" s="358"/>
      <c r="W15" s="358"/>
      <c r="X15" s="358"/>
      <c r="Y15" s="358"/>
      <c r="Z15" s="359"/>
      <c r="AA15" s="360" t="s">
        <v>12</v>
      </c>
      <c r="AB15" s="358"/>
      <c r="AC15" s="358"/>
      <c r="AD15" s="358"/>
      <c r="AE15" s="358"/>
      <c r="AF15" s="358"/>
      <c r="AG15" s="359"/>
      <c r="AH15" s="360" t="s">
        <v>13</v>
      </c>
      <c r="AI15" s="358"/>
      <c r="AJ15" s="358"/>
      <c r="AK15" s="358"/>
      <c r="AL15" s="358"/>
      <c r="AM15" s="358"/>
      <c r="AN15" s="359"/>
      <c r="AO15" s="360" t="s">
        <v>14</v>
      </c>
      <c r="AP15" s="358"/>
      <c r="AQ15" s="358"/>
      <c r="AR15" s="358"/>
      <c r="AS15" s="358"/>
      <c r="AT15" s="358"/>
      <c r="AU15" s="359"/>
      <c r="AV15" s="360" t="s">
        <v>15</v>
      </c>
      <c r="AW15" s="358"/>
      <c r="AX15" s="358"/>
      <c r="AY15" s="351"/>
      <c r="AZ15" s="352"/>
      <c r="BA15" s="337"/>
      <c r="BB15" s="356"/>
      <c r="BC15" s="337"/>
      <c r="BD15" s="338"/>
      <c r="BE15" s="338"/>
      <c r="BF15" s="338"/>
      <c r="BG15" s="356"/>
    </row>
    <row r="16" spans="2:64" ht="20.25" customHeight="1" x14ac:dyDescent="0.4">
      <c r="B16" s="332"/>
      <c r="C16" s="337"/>
      <c r="D16" s="338"/>
      <c r="E16" s="339"/>
      <c r="F16" s="75"/>
      <c r="G16" s="344"/>
      <c r="H16" s="347"/>
      <c r="I16" s="338"/>
      <c r="J16" s="338"/>
      <c r="K16" s="339"/>
      <c r="L16" s="347"/>
      <c r="M16" s="338"/>
      <c r="N16" s="339"/>
      <c r="O16" s="347"/>
      <c r="P16" s="338"/>
      <c r="Q16" s="338"/>
      <c r="R16" s="338"/>
      <c r="S16" s="356"/>
      <c r="T16" s="76">
        <v>1</v>
      </c>
      <c r="U16" s="77">
        <v>2</v>
      </c>
      <c r="V16" s="77">
        <v>3</v>
      </c>
      <c r="W16" s="77">
        <v>4</v>
      </c>
      <c r="X16" s="77">
        <v>5</v>
      </c>
      <c r="Y16" s="77">
        <v>6</v>
      </c>
      <c r="Z16" s="78">
        <v>7</v>
      </c>
      <c r="AA16" s="79">
        <v>8</v>
      </c>
      <c r="AB16" s="77">
        <v>9</v>
      </c>
      <c r="AC16" s="77">
        <v>10</v>
      </c>
      <c r="AD16" s="77">
        <v>11</v>
      </c>
      <c r="AE16" s="77">
        <v>12</v>
      </c>
      <c r="AF16" s="77">
        <v>13</v>
      </c>
      <c r="AG16" s="78">
        <v>14</v>
      </c>
      <c r="AH16" s="76">
        <v>15</v>
      </c>
      <c r="AI16" s="77">
        <v>16</v>
      </c>
      <c r="AJ16" s="77">
        <v>17</v>
      </c>
      <c r="AK16" s="77">
        <v>18</v>
      </c>
      <c r="AL16" s="77">
        <v>19</v>
      </c>
      <c r="AM16" s="77">
        <v>20</v>
      </c>
      <c r="AN16" s="78">
        <v>21</v>
      </c>
      <c r="AO16" s="79">
        <v>22</v>
      </c>
      <c r="AP16" s="77">
        <v>23</v>
      </c>
      <c r="AQ16" s="77">
        <v>24</v>
      </c>
      <c r="AR16" s="77">
        <v>25</v>
      </c>
      <c r="AS16" s="77">
        <v>26</v>
      </c>
      <c r="AT16" s="77">
        <v>27</v>
      </c>
      <c r="AU16" s="78">
        <v>28</v>
      </c>
      <c r="AV16" s="80" t="str">
        <f>IF($BB$3="実績",IF(DAY(DATE($AC$2,$AG$2,29))=29,29,""),"")</f>
        <v/>
      </c>
      <c r="AW16" s="81" t="str">
        <f>IF($BB$3="実績",IF(DAY(DATE($AC$2,$AG$2,30))=30,30,""),"")</f>
        <v/>
      </c>
      <c r="AX16" s="82" t="str">
        <f>IF($BB$3="実績",IF(DAY(DATE($AC$2,$AG$2,31))=31,31,""),"")</f>
        <v/>
      </c>
      <c r="AY16" s="351"/>
      <c r="AZ16" s="352"/>
      <c r="BA16" s="337"/>
      <c r="BB16" s="356"/>
      <c r="BC16" s="337"/>
      <c r="BD16" s="338"/>
      <c r="BE16" s="338"/>
      <c r="BF16" s="338"/>
      <c r="BG16" s="356"/>
    </row>
    <row r="17" spans="2:59" ht="20.25" hidden="1" customHeight="1" x14ac:dyDescent="0.4">
      <c r="B17" s="332"/>
      <c r="C17" s="337"/>
      <c r="D17" s="338"/>
      <c r="E17" s="339"/>
      <c r="F17" s="75"/>
      <c r="G17" s="344"/>
      <c r="H17" s="347"/>
      <c r="I17" s="338"/>
      <c r="J17" s="338"/>
      <c r="K17" s="339"/>
      <c r="L17" s="347"/>
      <c r="M17" s="338"/>
      <c r="N17" s="339"/>
      <c r="O17" s="347"/>
      <c r="P17" s="338"/>
      <c r="Q17" s="338"/>
      <c r="R17" s="338"/>
      <c r="S17" s="356"/>
      <c r="T17" s="76">
        <f>WEEKDAY(DATE($AC$2,$AG$2,1))</f>
        <v>4</v>
      </c>
      <c r="U17" s="77">
        <f>WEEKDAY(DATE($AC$2,$AG$2,2))</f>
        <v>5</v>
      </c>
      <c r="V17" s="77">
        <f>WEEKDAY(DATE($AC$2,$AG$2,3))</f>
        <v>6</v>
      </c>
      <c r="W17" s="77">
        <f>WEEKDAY(DATE($AC$2,$AG$2,4))</f>
        <v>7</v>
      </c>
      <c r="X17" s="77">
        <f>WEEKDAY(DATE($AC$2,$AG$2,5))</f>
        <v>1</v>
      </c>
      <c r="Y17" s="77">
        <f>WEEKDAY(DATE($AC$2,$AG$2,6))</f>
        <v>2</v>
      </c>
      <c r="Z17" s="78">
        <f>WEEKDAY(DATE($AC$2,$AG$2,7))</f>
        <v>3</v>
      </c>
      <c r="AA17" s="79">
        <f>WEEKDAY(DATE($AC$2,$AG$2,8))</f>
        <v>4</v>
      </c>
      <c r="AB17" s="77">
        <f>WEEKDAY(DATE($AC$2,$AG$2,9))</f>
        <v>5</v>
      </c>
      <c r="AC17" s="77">
        <f>WEEKDAY(DATE($AC$2,$AG$2,10))</f>
        <v>6</v>
      </c>
      <c r="AD17" s="77">
        <f>WEEKDAY(DATE($AC$2,$AG$2,11))</f>
        <v>7</v>
      </c>
      <c r="AE17" s="77">
        <f>WEEKDAY(DATE($AC$2,$AG$2,12))</f>
        <v>1</v>
      </c>
      <c r="AF17" s="77">
        <f>WEEKDAY(DATE($AC$2,$AG$2,13))</f>
        <v>2</v>
      </c>
      <c r="AG17" s="78">
        <f>WEEKDAY(DATE($AC$2,$AG$2,14))</f>
        <v>3</v>
      </c>
      <c r="AH17" s="79">
        <f>WEEKDAY(DATE($AC$2,$AG$2,15))</f>
        <v>4</v>
      </c>
      <c r="AI17" s="77">
        <f>WEEKDAY(DATE($AC$2,$AG$2,16))</f>
        <v>5</v>
      </c>
      <c r="AJ17" s="77">
        <f>WEEKDAY(DATE($AC$2,$AG$2,17))</f>
        <v>6</v>
      </c>
      <c r="AK17" s="77">
        <f>WEEKDAY(DATE($AC$2,$AG$2,18))</f>
        <v>7</v>
      </c>
      <c r="AL17" s="77">
        <f>WEEKDAY(DATE($AC$2,$AG$2,19))</f>
        <v>1</v>
      </c>
      <c r="AM17" s="77">
        <f>WEEKDAY(DATE($AC$2,$AG$2,20))</f>
        <v>2</v>
      </c>
      <c r="AN17" s="78">
        <f>WEEKDAY(DATE($AC$2,$AG$2,21))</f>
        <v>3</v>
      </c>
      <c r="AO17" s="79">
        <f>WEEKDAY(DATE($AC$2,$AG$2,22))</f>
        <v>4</v>
      </c>
      <c r="AP17" s="77">
        <f>WEEKDAY(DATE($AC$2,$AG$2,23))</f>
        <v>5</v>
      </c>
      <c r="AQ17" s="77">
        <f>WEEKDAY(DATE($AC$2,$AG$2,24))</f>
        <v>6</v>
      </c>
      <c r="AR17" s="77">
        <f>WEEKDAY(DATE($AC$2,$AG$2,25))</f>
        <v>7</v>
      </c>
      <c r="AS17" s="77">
        <f>WEEKDAY(DATE($AC$2,$AG$2,26))</f>
        <v>1</v>
      </c>
      <c r="AT17" s="77">
        <f>WEEKDAY(DATE($AC$2,$AG$2,27))</f>
        <v>2</v>
      </c>
      <c r="AU17" s="78">
        <f>WEEKDAY(DATE($AC$2,$AG$2,28))</f>
        <v>3</v>
      </c>
      <c r="AV17" s="79">
        <f>IF(AV16=29,WEEKDAY(DATE($AC$2,$AG$2,29)),0)</f>
        <v>0</v>
      </c>
      <c r="AW17" s="77">
        <f>IF(AW16=30,WEEKDAY(DATE($AC$2,$AG$2,30)),0)</f>
        <v>0</v>
      </c>
      <c r="AX17" s="78">
        <f>IF(AX16=31,WEEKDAY(DATE($AC$2,$AG$2,31)),0)</f>
        <v>0</v>
      </c>
      <c r="AY17" s="351"/>
      <c r="AZ17" s="352"/>
      <c r="BA17" s="337"/>
      <c r="BB17" s="356"/>
      <c r="BC17" s="337"/>
      <c r="BD17" s="338"/>
      <c r="BE17" s="338"/>
      <c r="BF17" s="338"/>
      <c r="BG17" s="356"/>
    </row>
    <row r="18" spans="2:59" ht="20.25" customHeight="1" thickBot="1" x14ac:dyDescent="0.45">
      <c r="B18" s="333"/>
      <c r="C18" s="340"/>
      <c r="D18" s="341"/>
      <c r="E18" s="342"/>
      <c r="F18" s="83"/>
      <c r="G18" s="345"/>
      <c r="H18" s="348"/>
      <c r="I18" s="341"/>
      <c r="J18" s="341"/>
      <c r="K18" s="342"/>
      <c r="L18" s="348"/>
      <c r="M18" s="341"/>
      <c r="N18" s="342"/>
      <c r="O18" s="348"/>
      <c r="P18" s="341"/>
      <c r="Q18" s="341"/>
      <c r="R18" s="341"/>
      <c r="S18" s="357"/>
      <c r="T18" s="84" t="str">
        <f>IF(T17=1,"日",IF(T17=2,"月",IF(T17=3,"火",IF(T17=4,"水",IF(T17=5,"木",IF(T17=6,"金","土"))))))</f>
        <v>水</v>
      </c>
      <c r="U18" s="85" t="str">
        <f t="shared" ref="U18:AU18" si="0">IF(U17=1,"日",IF(U17=2,"月",IF(U17=3,"火",IF(U17=4,"水",IF(U17=5,"木",IF(U17=6,"金","土"))))))</f>
        <v>木</v>
      </c>
      <c r="V18" s="85" t="str">
        <f t="shared" si="0"/>
        <v>金</v>
      </c>
      <c r="W18" s="85" t="str">
        <f t="shared" si="0"/>
        <v>土</v>
      </c>
      <c r="X18" s="85" t="str">
        <f t="shared" si="0"/>
        <v>日</v>
      </c>
      <c r="Y18" s="85" t="str">
        <f t="shared" si="0"/>
        <v>月</v>
      </c>
      <c r="Z18" s="86" t="str">
        <f t="shared" si="0"/>
        <v>火</v>
      </c>
      <c r="AA18" s="87" t="str">
        <f>IF(AA17=1,"日",IF(AA17=2,"月",IF(AA17=3,"火",IF(AA17=4,"水",IF(AA17=5,"木",IF(AA17=6,"金","土"))))))</f>
        <v>水</v>
      </c>
      <c r="AB18" s="85" t="str">
        <f t="shared" si="0"/>
        <v>木</v>
      </c>
      <c r="AC18" s="85" t="str">
        <f t="shared" si="0"/>
        <v>金</v>
      </c>
      <c r="AD18" s="85" t="str">
        <f t="shared" si="0"/>
        <v>土</v>
      </c>
      <c r="AE18" s="85" t="str">
        <f t="shared" si="0"/>
        <v>日</v>
      </c>
      <c r="AF18" s="85" t="str">
        <f t="shared" si="0"/>
        <v>月</v>
      </c>
      <c r="AG18" s="86" t="str">
        <f t="shared" si="0"/>
        <v>火</v>
      </c>
      <c r="AH18" s="87" t="str">
        <f>IF(AH17=1,"日",IF(AH17=2,"月",IF(AH17=3,"火",IF(AH17=4,"水",IF(AH17=5,"木",IF(AH17=6,"金","土"))))))</f>
        <v>水</v>
      </c>
      <c r="AI18" s="85" t="str">
        <f t="shared" si="0"/>
        <v>木</v>
      </c>
      <c r="AJ18" s="85" t="str">
        <f t="shared" si="0"/>
        <v>金</v>
      </c>
      <c r="AK18" s="85" t="str">
        <f t="shared" si="0"/>
        <v>土</v>
      </c>
      <c r="AL18" s="85" t="str">
        <f t="shared" si="0"/>
        <v>日</v>
      </c>
      <c r="AM18" s="85" t="str">
        <f t="shared" si="0"/>
        <v>月</v>
      </c>
      <c r="AN18" s="86" t="str">
        <f t="shared" si="0"/>
        <v>火</v>
      </c>
      <c r="AO18" s="87" t="str">
        <f>IF(AO17=1,"日",IF(AO17=2,"月",IF(AO17=3,"火",IF(AO17=4,"水",IF(AO17=5,"木",IF(AO17=6,"金","土"))))))</f>
        <v>水</v>
      </c>
      <c r="AP18" s="85" t="str">
        <f t="shared" si="0"/>
        <v>木</v>
      </c>
      <c r="AQ18" s="85" t="str">
        <f t="shared" si="0"/>
        <v>金</v>
      </c>
      <c r="AR18" s="85" t="str">
        <f t="shared" si="0"/>
        <v>土</v>
      </c>
      <c r="AS18" s="85" t="str">
        <f t="shared" si="0"/>
        <v>日</v>
      </c>
      <c r="AT18" s="85" t="str">
        <f t="shared" si="0"/>
        <v>月</v>
      </c>
      <c r="AU18" s="86" t="str">
        <f t="shared" si="0"/>
        <v>火</v>
      </c>
      <c r="AV18" s="85" t="str">
        <f>IF(AV17=1,"日",IF(AV17=2,"月",IF(AV17=3,"火",IF(AV17=4,"水",IF(AV17=5,"木",IF(AV17=6,"金",IF(AV17=0,"","土")))))))</f>
        <v/>
      </c>
      <c r="AW18" s="85" t="str">
        <f>IF(AW17=1,"日",IF(AW17=2,"月",IF(AW17=3,"火",IF(AW17=4,"水",IF(AW17=5,"木",IF(AW17=6,"金",IF(AW17=0,"","土")))))))</f>
        <v/>
      </c>
      <c r="AX18" s="85" t="str">
        <f>IF(AX17=1,"日",IF(AX17=2,"月",IF(AX17=3,"火",IF(AX17=4,"水",IF(AX17=5,"木",IF(AX17=6,"金",IF(AX17=0,"","土")))))))</f>
        <v/>
      </c>
      <c r="AY18" s="353"/>
      <c r="AZ18" s="354"/>
      <c r="BA18" s="340"/>
      <c r="BB18" s="357"/>
      <c r="BC18" s="340"/>
      <c r="BD18" s="341"/>
      <c r="BE18" s="341"/>
      <c r="BF18" s="341"/>
      <c r="BG18" s="357"/>
    </row>
    <row r="19" spans="2:59" ht="20.25" customHeight="1" x14ac:dyDescent="0.4">
      <c r="B19" s="88"/>
      <c r="C19" s="320"/>
      <c r="D19" s="321"/>
      <c r="E19" s="322"/>
      <c r="F19" s="89"/>
      <c r="G19" s="323"/>
      <c r="H19" s="324"/>
      <c r="I19" s="321"/>
      <c r="J19" s="321"/>
      <c r="K19" s="322"/>
      <c r="L19" s="325"/>
      <c r="M19" s="318"/>
      <c r="N19" s="326"/>
      <c r="O19" s="90" t="s">
        <v>18</v>
      </c>
      <c r="P19" s="91"/>
      <c r="Q19" s="91"/>
      <c r="R19" s="92"/>
      <c r="S19" s="93"/>
      <c r="T19" s="96"/>
      <c r="U19" s="198"/>
      <c r="V19" s="198"/>
      <c r="W19" s="198"/>
      <c r="X19" s="198"/>
      <c r="Y19" s="198"/>
      <c r="Z19" s="95"/>
      <c r="AA19" s="96"/>
      <c r="AB19" s="198"/>
      <c r="AC19" s="198"/>
      <c r="AD19" s="198"/>
      <c r="AE19" s="198"/>
      <c r="AF19" s="198"/>
      <c r="AG19" s="95"/>
      <c r="AH19" s="96"/>
      <c r="AI19" s="198"/>
      <c r="AJ19" s="198"/>
      <c r="AK19" s="198"/>
      <c r="AL19" s="198"/>
      <c r="AM19" s="198"/>
      <c r="AN19" s="95"/>
      <c r="AO19" s="96"/>
      <c r="AP19" s="198"/>
      <c r="AQ19" s="198"/>
      <c r="AR19" s="198"/>
      <c r="AS19" s="198"/>
      <c r="AT19" s="198"/>
      <c r="AU19" s="95"/>
      <c r="AV19" s="96"/>
      <c r="AW19" s="198"/>
      <c r="AX19" s="199"/>
      <c r="AY19" s="313"/>
      <c r="AZ19" s="314"/>
      <c r="BA19" s="315"/>
      <c r="BB19" s="316"/>
      <c r="BC19" s="317"/>
      <c r="BD19" s="318"/>
      <c r="BE19" s="318"/>
      <c r="BF19" s="318"/>
      <c r="BG19" s="319"/>
    </row>
    <row r="20" spans="2:59" ht="20.25" customHeight="1" x14ac:dyDescent="0.4">
      <c r="B20" s="97">
        <v>1</v>
      </c>
      <c r="C20" s="244"/>
      <c r="D20" s="245"/>
      <c r="E20" s="246"/>
      <c r="F20" s="98"/>
      <c r="G20" s="261"/>
      <c r="H20" s="247"/>
      <c r="I20" s="245"/>
      <c r="J20" s="245"/>
      <c r="K20" s="246"/>
      <c r="L20" s="265"/>
      <c r="M20" s="242"/>
      <c r="N20" s="266"/>
      <c r="O20" s="99" t="s">
        <v>86</v>
      </c>
      <c r="P20" s="100"/>
      <c r="Q20" s="100"/>
      <c r="R20" s="101"/>
      <c r="S20" s="102"/>
      <c r="T20" s="103" t="str">
        <f>IF(T19="","",VLOOKUP(T19,'シフト記号表（勤務時間帯）'!$C$5:$W$46,21,FALSE))</f>
        <v/>
      </c>
      <c r="U20" s="104" t="str">
        <f>IF(U19="","",VLOOKUP(U19,'シフト記号表（勤務時間帯）'!$C$5:$W$46,21,FALSE))</f>
        <v/>
      </c>
      <c r="V20" s="104" t="str">
        <f>IF(V19="","",VLOOKUP(V19,'シフト記号表（勤務時間帯）'!$C$5:$W$46,21,FALSE))</f>
        <v/>
      </c>
      <c r="W20" s="104" t="str">
        <f>IF(W19="","",VLOOKUP(W19,'シフト記号表（勤務時間帯）'!$C$5:$W$46,21,FALSE))</f>
        <v/>
      </c>
      <c r="X20" s="104" t="str">
        <f>IF(X19="","",VLOOKUP(X19,'シフト記号表（勤務時間帯）'!$C$5:$W$46,21,FALSE))</f>
        <v/>
      </c>
      <c r="Y20" s="104" t="str">
        <f>IF(Y19="","",VLOOKUP(Y19,'シフト記号表（勤務時間帯）'!$C$5:$W$46,21,FALSE))</f>
        <v/>
      </c>
      <c r="Z20" s="105" t="str">
        <f>IF(Z19="","",VLOOKUP(Z19,'シフト記号表（勤務時間帯）'!$C$5:$W$46,21,FALSE))</f>
        <v/>
      </c>
      <c r="AA20" s="103" t="str">
        <f>IF(AA19="","",VLOOKUP(AA19,'シフト記号表（勤務時間帯）'!$C$5:$W$46,21,FALSE))</f>
        <v/>
      </c>
      <c r="AB20" s="104" t="str">
        <f>IF(AB19="","",VLOOKUP(AB19,'シフト記号表（勤務時間帯）'!$C$5:$W$46,21,FALSE))</f>
        <v/>
      </c>
      <c r="AC20" s="104" t="str">
        <f>IF(AC19="","",VLOOKUP(AC19,'シフト記号表（勤務時間帯）'!$C$5:$W$46,21,FALSE))</f>
        <v/>
      </c>
      <c r="AD20" s="104" t="str">
        <f>IF(AD19="","",VLOOKUP(AD19,'シフト記号表（勤務時間帯）'!$C$5:$W$46,21,FALSE))</f>
        <v/>
      </c>
      <c r="AE20" s="104" t="str">
        <f>IF(AE19="","",VLOOKUP(AE19,'シフト記号表（勤務時間帯）'!$C$5:$W$46,21,FALSE))</f>
        <v/>
      </c>
      <c r="AF20" s="104" t="str">
        <f>IF(AF19="","",VLOOKUP(AF19,'シフト記号表（勤務時間帯）'!$C$5:$W$46,21,FALSE))</f>
        <v/>
      </c>
      <c r="AG20" s="105" t="str">
        <f>IF(AG19="","",VLOOKUP(AG19,'シフト記号表（勤務時間帯）'!$C$5:$W$46,21,FALSE))</f>
        <v/>
      </c>
      <c r="AH20" s="103" t="str">
        <f>IF(AH19="","",VLOOKUP(AH19,'シフト記号表（勤務時間帯）'!$C$5:$W$46,21,FALSE))</f>
        <v/>
      </c>
      <c r="AI20" s="104" t="str">
        <f>IF(AI19="","",VLOOKUP(AI19,'シフト記号表（勤務時間帯）'!$C$5:$W$46,21,FALSE))</f>
        <v/>
      </c>
      <c r="AJ20" s="104" t="str">
        <f>IF(AJ19="","",VLOOKUP(AJ19,'シフト記号表（勤務時間帯）'!$C$5:$W$46,21,FALSE))</f>
        <v/>
      </c>
      <c r="AK20" s="104" t="str">
        <f>IF(AK19="","",VLOOKUP(AK19,'シフト記号表（勤務時間帯）'!$C$5:$W$46,21,FALSE))</f>
        <v/>
      </c>
      <c r="AL20" s="104" t="str">
        <f>IF(AL19="","",VLOOKUP(AL19,'シフト記号表（勤務時間帯）'!$C$5:$W$46,21,FALSE))</f>
        <v/>
      </c>
      <c r="AM20" s="104" t="str">
        <f>IF(AM19="","",VLOOKUP(AM19,'シフト記号表（勤務時間帯）'!$C$5:$W$46,21,FALSE))</f>
        <v/>
      </c>
      <c r="AN20" s="105" t="str">
        <f>IF(AN19="","",VLOOKUP(AN19,'シフト記号表（勤務時間帯）'!$C$5:$W$46,21,FALSE))</f>
        <v/>
      </c>
      <c r="AO20" s="103" t="str">
        <f>IF(AO19="","",VLOOKUP(AO19,'シフト記号表（勤務時間帯）'!$C$5:$W$46,21,FALSE))</f>
        <v/>
      </c>
      <c r="AP20" s="104" t="str">
        <f>IF(AP19="","",VLOOKUP(AP19,'シフト記号表（勤務時間帯）'!$C$5:$W$46,21,FALSE))</f>
        <v/>
      </c>
      <c r="AQ20" s="104" t="str">
        <f>IF(AQ19="","",VLOOKUP(AQ19,'シフト記号表（勤務時間帯）'!$C$5:$W$46,21,FALSE))</f>
        <v/>
      </c>
      <c r="AR20" s="104" t="str">
        <f>IF(AR19="","",VLOOKUP(AR19,'シフト記号表（勤務時間帯）'!$C$5:$W$46,21,FALSE))</f>
        <v/>
      </c>
      <c r="AS20" s="104" t="str">
        <f>IF(AS19="","",VLOOKUP(AS19,'シフト記号表（勤務時間帯）'!$C$5:$W$46,21,FALSE))</f>
        <v/>
      </c>
      <c r="AT20" s="104" t="str">
        <f>IF(AT19="","",VLOOKUP(AT19,'シフト記号表（勤務時間帯）'!$C$5:$W$46,21,FALSE))</f>
        <v/>
      </c>
      <c r="AU20" s="105" t="str">
        <f>IF(AU19="","",VLOOKUP(AU19,'シフト記号表（勤務時間帯）'!$C$5:$W$46,21,FALSE))</f>
        <v/>
      </c>
      <c r="AV20" s="103" t="str">
        <f>IF(AV19="","",VLOOKUP(AV19,'シフト記号表（勤務時間帯）'!$C$5:$W$46,21,FALSE))</f>
        <v/>
      </c>
      <c r="AW20" s="104" t="str">
        <f>IF(AW19="","",VLOOKUP(AW19,'シフト記号表（勤務時間帯）'!$C$5:$W$46,21,FALSE))</f>
        <v/>
      </c>
      <c r="AX20" s="106" t="str">
        <f>IF(AX19="","",VLOOKUP(AX19,'シフト記号表（勤務時間帯）'!$C$5:$W$46,21,FALSE))</f>
        <v/>
      </c>
      <c r="AY20" s="248">
        <f>IF($BB$3="計画",SUM(T20:AU20),IF($BB$3="実績",SUM(T20:AX20),""))</f>
        <v>0</v>
      </c>
      <c r="AZ20" s="249"/>
      <c r="BA20" s="250">
        <f>IF($BB$3="計画",AY20/4,IF($BB$3="実績",(AY20/($BB$7/7)),""))</f>
        <v>0</v>
      </c>
      <c r="BB20" s="251"/>
      <c r="BC20" s="241"/>
      <c r="BD20" s="242"/>
      <c r="BE20" s="242"/>
      <c r="BF20" s="242"/>
      <c r="BG20" s="243"/>
    </row>
    <row r="21" spans="2:59" ht="20.25" customHeight="1" x14ac:dyDescent="0.4">
      <c r="B21" s="107"/>
      <c r="C21" s="279"/>
      <c r="D21" s="280"/>
      <c r="E21" s="281"/>
      <c r="F21" s="108">
        <f>C20</f>
        <v>0</v>
      </c>
      <c r="G21" s="283"/>
      <c r="H21" s="282"/>
      <c r="I21" s="280"/>
      <c r="J21" s="280"/>
      <c r="K21" s="281"/>
      <c r="L21" s="284"/>
      <c r="M21" s="277"/>
      <c r="N21" s="285"/>
      <c r="O21" s="109" t="s">
        <v>87</v>
      </c>
      <c r="P21" s="110"/>
      <c r="Q21" s="110"/>
      <c r="R21" s="111"/>
      <c r="S21" s="112"/>
      <c r="T21" s="113" t="str">
        <f>IF(T19="","",VLOOKUP(T19,'シフト記号表（勤務時間帯）'!$C$5:$Y$46,23,FALSE))</f>
        <v/>
      </c>
      <c r="U21" s="114" t="str">
        <f>IF(U19="","",VLOOKUP(U19,'シフト記号表（勤務時間帯）'!$C$5:$Y$46,23,FALSE))</f>
        <v/>
      </c>
      <c r="V21" s="114" t="str">
        <f>IF(V19="","",VLOOKUP(V19,'シフト記号表（勤務時間帯）'!$C$5:$Y$46,23,FALSE))</f>
        <v/>
      </c>
      <c r="W21" s="114" t="str">
        <f>IF(W19="","",VLOOKUP(W19,'シフト記号表（勤務時間帯）'!$C$5:$Y$46,23,FALSE))</f>
        <v/>
      </c>
      <c r="X21" s="114" t="str">
        <f>IF(X19="","",VLOOKUP(X19,'シフト記号表（勤務時間帯）'!$C$5:$Y$46,23,FALSE))</f>
        <v/>
      </c>
      <c r="Y21" s="114" t="str">
        <f>IF(Y19="","",VLOOKUP(Y19,'シフト記号表（勤務時間帯）'!$C$5:$Y$46,23,FALSE))</f>
        <v/>
      </c>
      <c r="Z21" s="115" t="str">
        <f>IF(Z19="","",VLOOKUP(Z19,'シフト記号表（勤務時間帯）'!$C$5:$Y$46,23,FALSE))</f>
        <v/>
      </c>
      <c r="AA21" s="113" t="str">
        <f>IF(AA19="","",VLOOKUP(AA19,'シフト記号表（勤務時間帯）'!$C$5:$Y$46,23,FALSE))</f>
        <v/>
      </c>
      <c r="AB21" s="114" t="str">
        <f>IF(AB19="","",VLOOKUP(AB19,'シフト記号表（勤務時間帯）'!$C$5:$Y$46,23,FALSE))</f>
        <v/>
      </c>
      <c r="AC21" s="114" t="str">
        <f>IF(AC19="","",VLOOKUP(AC19,'シフト記号表（勤務時間帯）'!$C$5:$Y$46,23,FALSE))</f>
        <v/>
      </c>
      <c r="AD21" s="114" t="str">
        <f>IF(AD19="","",VLOOKUP(AD19,'シフト記号表（勤務時間帯）'!$C$5:$Y$46,23,FALSE))</f>
        <v/>
      </c>
      <c r="AE21" s="114" t="str">
        <f>IF(AE19="","",VLOOKUP(AE19,'シフト記号表（勤務時間帯）'!$C$5:$Y$46,23,FALSE))</f>
        <v/>
      </c>
      <c r="AF21" s="114" t="str">
        <f>IF(AF19="","",VLOOKUP(AF19,'シフト記号表（勤務時間帯）'!$C$5:$Y$46,23,FALSE))</f>
        <v/>
      </c>
      <c r="AG21" s="115" t="str">
        <f>IF(AG19="","",VLOOKUP(AG19,'シフト記号表（勤務時間帯）'!$C$5:$Y$46,23,FALSE))</f>
        <v/>
      </c>
      <c r="AH21" s="113" t="str">
        <f>IF(AH19="","",VLOOKUP(AH19,'シフト記号表（勤務時間帯）'!$C$5:$Y$46,23,FALSE))</f>
        <v/>
      </c>
      <c r="AI21" s="114" t="str">
        <f>IF(AI19="","",VLOOKUP(AI19,'シフト記号表（勤務時間帯）'!$C$5:$Y$46,23,FALSE))</f>
        <v/>
      </c>
      <c r="AJ21" s="114" t="str">
        <f>IF(AJ19="","",VLOOKUP(AJ19,'シフト記号表（勤務時間帯）'!$C$5:$Y$46,23,FALSE))</f>
        <v/>
      </c>
      <c r="AK21" s="114" t="str">
        <f>IF(AK19="","",VLOOKUP(AK19,'シフト記号表（勤務時間帯）'!$C$5:$Y$46,23,FALSE))</f>
        <v/>
      </c>
      <c r="AL21" s="114" t="str">
        <f>IF(AL19="","",VLOOKUP(AL19,'シフト記号表（勤務時間帯）'!$C$5:$Y$46,23,FALSE))</f>
        <v/>
      </c>
      <c r="AM21" s="114" t="str">
        <f>IF(AM19="","",VLOOKUP(AM19,'シフト記号表（勤務時間帯）'!$C$5:$Y$46,23,FALSE))</f>
        <v/>
      </c>
      <c r="AN21" s="115" t="str">
        <f>IF(AN19="","",VLOOKUP(AN19,'シフト記号表（勤務時間帯）'!$C$5:$Y$46,23,FALSE))</f>
        <v/>
      </c>
      <c r="AO21" s="113" t="str">
        <f>IF(AO19="","",VLOOKUP(AO19,'シフト記号表（勤務時間帯）'!$C$5:$Y$46,23,FALSE))</f>
        <v/>
      </c>
      <c r="AP21" s="114" t="str">
        <f>IF(AP19="","",VLOOKUP(AP19,'シフト記号表（勤務時間帯）'!$C$5:$Y$46,23,FALSE))</f>
        <v/>
      </c>
      <c r="AQ21" s="114" t="str">
        <f>IF(AQ19="","",VLOOKUP(AQ19,'シフト記号表（勤務時間帯）'!$C$5:$Y$46,23,FALSE))</f>
        <v/>
      </c>
      <c r="AR21" s="114" t="str">
        <f>IF(AR19="","",VLOOKUP(AR19,'シフト記号表（勤務時間帯）'!$C$5:$Y$46,23,FALSE))</f>
        <v/>
      </c>
      <c r="AS21" s="114" t="str">
        <f>IF(AS19="","",VLOOKUP(AS19,'シフト記号表（勤務時間帯）'!$C$5:$Y$46,23,FALSE))</f>
        <v/>
      </c>
      <c r="AT21" s="114" t="str">
        <f>IF(AT19="","",VLOOKUP(AT19,'シフト記号表（勤務時間帯）'!$C$5:$Y$46,23,FALSE))</f>
        <v/>
      </c>
      <c r="AU21" s="115" t="str">
        <f>IF(AU19="","",VLOOKUP(AU19,'シフト記号表（勤務時間帯）'!$C$5:$Y$46,23,FALSE))</f>
        <v/>
      </c>
      <c r="AV21" s="113" t="str">
        <f>IF(AV19="","",VLOOKUP(AV19,'シフト記号表（勤務時間帯）'!$C$5:$Y$46,23,FALSE))</f>
        <v/>
      </c>
      <c r="AW21" s="114" t="str">
        <f>IF(AW19="","",VLOOKUP(AW19,'シフト記号表（勤務時間帯）'!$C$5:$Y$46,23,FALSE))</f>
        <v/>
      </c>
      <c r="AX21" s="116" t="str">
        <f>IF(AX19="","",VLOOKUP(AX19,'シフト記号表（勤務時間帯）'!$C$5:$Y$46,23,FALSE))</f>
        <v/>
      </c>
      <c r="AY21" s="256">
        <f>IF($BB$3="計画",SUM(T21:AU21),IF($BB$3="実績",SUM(T21:AX21),""))</f>
        <v>0</v>
      </c>
      <c r="AZ21" s="257"/>
      <c r="BA21" s="258">
        <f>IF($BB$3="計画",AY21/4,IF($BB$3="実績",(AY21/($BB$7/7)),""))</f>
        <v>0</v>
      </c>
      <c r="BB21" s="259"/>
      <c r="BC21" s="276"/>
      <c r="BD21" s="277"/>
      <c r="BE21" s="277"/>
      <c r="BF21" s="277"/>
      <c r="BG21" s="278"/>
    </row>
    <row r="22" spans="2:59" ht="20.25" customHeight="1" x14ac:dyDescent="0.4">
      <c r="B22" s="117"/>
      <c r="C22" s="308"/>
      <c r="D22" s="309"/>
      <c r="E22" s="310"/>
      <c r="F22" s="118"/>
      <c r="G22" s="311"/>
      <c r="H22" s="312"/>
      <c r="I22" s="309"/>
      <c r="J22" s="309"/>
      <c r="K22" s="310"/>
      <c r="L22" s="263"/>
      <c r="M22" s="239"/>
      <c r="N22" s="264"/>
      <c r="O22" s="119" t="s">
        <v>18</v>
      </c>
      <c r="P22" s="120"/>
      <c r="Q22" s="120"/>
      <c r="R22" s="121"/>
      <c r="S22" s="122"/>
      <c r="T22" s="123"/>
      <c r="U22" s="124"/>
      <c r="V22" s="124"/>
      <c r="W22" s="124"/>
      <c r="X22" s="124"/>
      <c r="Y22" s="124"/>
      <c r="Z22" s="125"/>
      <c r="AA22" s="123"/>
      <c r="AB22" s="124"/>
      <c r="AC22" s="124"/>
      <c r="AD22" s="124"/>
      <c r="AE22" s="124"/>
      <c r="AF22" s="124"/>
      <c r="AG22" s="125"/>
      <c r="AH22" s="123"/>
      <c r="AI22" s="124"/>
      <c r="AJ22" s="124"/>
      <c r="AK22" s="124"/>
      <c r="AL22" s="124"/>
      <c r="AM22" s="124"/>
      <c r="AN22" s="125"/>
      <c r="AO22" s="123"/>
      <c r="AP22" s="124"/>
      <c r="AQ22" s="124"/>
      <c r="AR22" s="124"/>
      <c r="AS22" s="124"/>
      <c r="AT22" s="124"/>
      <c r="AU22" s="125"/>
      <c r="AV22" s="123"/>
      <c r="AW22" s="124"/>
      <c r="AX22" s="200"/>
      <c r="AY22" s="270"/>
      <c r="AZ22" s="271"/>
      <c r="BA22" s="272"/>
      <c r="BB22" s="273"/>
      <c r="BC22" s="238"/>
      <c r="BD22" s="239"/>
      <c r="BE22" s="239"/>
      <c r="BF22" s="239"/>
      <c r="BG22" s="240"/>
    </row>
    <row r="23" spans="2:59" ht="20.25" customHeight="1" x14ac:dyDescent="0.4">
      <c r="B23" s="97">
        <f>B20+1</f>
        <v>2</v>
      </c>
      <c r="C23" s="244"/>
      <c r="D23" s="245"/>
      <c r="E23" s="246"/>
      <c r="F23" s="98"/>
      <c r="G23" s="261"/>
      <c r="H23" s="247"/>
      <c r="I23" s="245"/>
      <c r="J23" s="245"/>
      <c r="K23" s="246"/>
      <c r="L23" s="265"/>
      <c r="M23" s="242"/>
      <c r="N23" s="266"/>
      <c r="O23" s="99" t="s">
        <v>86</v>
      </c>
      <c r="P23" s="100"/>
      <c r="Q23" s="100"/>
      <c r="R23" s="101"/>
      <c r="S23" s="102"/>
      <c r="T23" s="103" t="str">
        <f>IF(T22="","",VLOOKUP(T22,'シフト記号表（勤務時間帯）'!$C$5:$W$46,21,FALSE))</f>
        <v/>
      </c>
      <c r="U23" s="104" t="str">
        <f>IF(U22="","",VLOOKUP(U22,'シフト記号表（勤務時間帯）'!$C$5:$W$46,21,FALSE))</f>
        <v/>
      </c>
      <c r="V23" s="104" t="str">
        <f>IF(V22="","",VLOOKUP(V22,'シフト記号表（勤務時間帯）'!$C$5:$W$46,21,FALSE))</f>
        <v/>
      </c>
      <c r="W23" s="104" t="str">
        <f>IF(W22="","",VLOOKUP(W22,'シフト記号表（勤務時間帯）'!$C$5:$W$46,21,FALSE))</f>
        <v/>
      </c>
      <c r="X23" s="104" t="str">
        <f>IF(X22="","",VLOOKUP(X22,'シフト記号表（勤務時間帯）'!$C$5:$W$46,21,FALSE))</f>
        <v/>
      </c>
      <c r="Y23" s="104" t="str">
        <f>IF(Y22="","",VLOOKUP(Y22,'シフト記号表（勤務時間帯）'!$C$5:$W$46,21,FALSE))</f>
        <v/>
      </c>
      <c r="Z23" s="105" t="str">
        <f>IF(Z22="","",VLOOKUP(Z22,'シフト記号表（勤務時間帯）'!$C$5:$W$46,21,FALSE))</f>
        <v/>
      </c>
      <c r="AA23" s="103" t="str">
        <f>IF(AA22="","",VLOOKUP(AA22,'シフト記号表（勤務時間帯）'!$C$5:$W$46,21,FALSE))</f>
        <v/>
      </c>
      <c r="AB23" s="104" t="str">
        <f>IF(AB22="","",VLOOKUP(AB22,'シフト記号表（勤務時間帯）'!$C$5:$W$46,21,FALSE))</f>
        <v/>
      </c>
      <c r="AC23" s="104" t="str">
        <f>IF(AC22="","",VLOOKUP(AC22,'シフト記号表（勤務時間帯）'!$C$5:$W$46,21,FALSE))</f>
        <v/>
      </c>
      <c r="AD23" s="104" t="str">
        <f>IF(AD22="","",VLOOKUP(AD22,'シフト記号表（勤務時間帯）'!$C$5:$W$46,21,FALSE))</f>
        <v/>
      </c>
      <c r="AE23" s="104" t="str">
        <f>IF(AE22="","",VLOOKUP(AE22,'シフト記号表（勤務時間帯）'!$C$5:$W$46,21,FALSE))</f>
        <v/>
      </c>
      <c r="AF23" s="104" t="str">
        <f>IF(AF22="","",VLOOKUP(AF22,'シフト記号表（勤務時間帯）'!$C$5:$W$46,21,FALSE))</f>
        <v/>
      </c>
      <c r="AG23" s="105" t="str">
        <f>IF(AG22="","",VLOOKUP(AG22,'シフト記号表（勤務時間帯）'!$C$5:$W$46,21,FALSE))</f>
        <v/>
      </c>
      <c r="AH23" s="103" t="str">
        <f>IF(AH22="","",VLOOKUP(AH22,'シフト記号表（勤務時間帯）'!$C$5:$W$46,21,FALSE))</f>
        <v/>
      </c>
      <c r="AI23" s="104" t="str">
        <f>IF(AI22="","",VLOOKUP(AI22,'シフト記号表（勤務時間帯）'!$C$5:$W$46,21,FALSE))</f>
        <v/>
      </c>
      <c r="AJ23" s="104" t="str">
        <f>IF(AJ22="","",VLOOKUP(AJ22,'シフト記号表（勤務時間帯）'!$C$5:$W$46,21,FALSE))</f>
        <v/>
      </c>
      <c r="AK23" s="104" t="str">
        <f>IF(AK22="","",VLOOKUP(AK22,'シフト記号表（勤務時間帯）'!$C$5:$W$46,21,FALSE))</f>
        <v/>
      </c>
      <c r="AL23" s="104" t="str">
        <f>IF(AL22="","",VLOOKUP(AL22,'シフト記号表（勤務時間帯）'!$C$5:$W$46,21,FALSE))</f>
        <v/>
      </c>
      <c r="AM23" s="104" t="str">
        <f>IF(AM22="","",VLOOKUP(AM22,'シフト記号表（勤務時間帯）'!$C$5:$W$46,21,FALSE))</f>
        <v/>
      </c>
      <c r="AN23" s="105" t="str">
        <f>IF(AN22="","",VLOOKUP(AN22,'シフト記号表（勤務時間帯）'!$C$5:$W$46,21,FALSE))</f>
        <v/>
      </c>
      <c r="AO23" s="103" t="str">
        <f>IF(AO22="","",VLOOKUP(AO22,'シフト記号表（勤務時間帯）'!$C$5:$W$46,21,FALSE))</f>
        <v/>
      </c>
      <c r="AP23" s="104" t="str">
        <f>IF(AP22="","",VLOOKUP(AP22,'シフト記号表（勤務時間帯）'!$C$5:$W$46,21,FALSE))</f>
        <v/>
      </c>
      <c r="AQ23" s="104" t="str">
        <f>IF(AQ22="","",VLOOKUP(AQ22,'シフト記号表（勤務時間帯）'!$C$5:$W$46,21,FALSE))</f>
        <v/>
      </c>
      <c r="AR23" s="104" t="str">
        <f>IF(AR22="","",VLOOKUP(AR22,'シフト記号表（勤務時間帯）'!$C$5:$W$46,21,FALSE))</f>
        <v/>
      </c>
      <c r="AS23" s="104" t="str">
        <f>IF(AS22="","",VLOOKUP(AS22,'シフト記号表（勤務時間帯）'!$C$5:$W$46,21,FALSE))</f>
        <v/>
      </c>
      <c r="AT23" s="104" t="str">
        <f>IF(AT22="","",VLOOKUP(AT22,'シフト記号表（勤務時間帯）'!$C$5:$W$46,21,FALSE))</f>
        <v/>
      </c>
      <c r="AU23" s="105" t="str">
        <f>IF(AU22="","",VLOOKUP(AU22,'シフト記号表（勤務時間帯）'!$C$5:$W$46,21,FALSE))</f>
        <v/>
      </c>
      <c r="AV23" s="103" t="str">
        <f>IF(AV22="","",VLOOKUP(AV22,'シフト記号表（勤務時間帯）'!$C$5:$W$46,21,FALSE))</f>
        <v/>
      </c>
      <c r="AW23" s="104" t="str">
        <f>IF(AW22="","",VLOOKUP(AW22,'シフト記号表（勤務時間帯）'!$C$5:$W$46,21,FALSE))</f>
        <v/>
      </c>
      <c r="AX23" s="106" t="str">
        <f>IF(AX22="","",VLOOKUP(AX22,'シフト記号表（勤務時間帯）'!$C$5:$W$46,21,FALSE))</f>
        <v/>
      </c>
      <c r="AY23" s="248">
        <f>IF($BB$3="計画",SUM(T23:AU23),IF($BB$3="実績",SUM(T23:AX23),""))</f>
        <v>0</v>
      </c>
      <c r="AZ23" s="249"/>
      <c r="BA23" s="250">
        <f>IF($BB$3="計画",AY23/4,IF($BB$3="実績",(AY23/($BB$7/7)),""))</f>
        <v>0</v>
      </c>
      <c r="BB23" s="251"/>
      <c r="BC23" s="241"/>
      <c r="BD23" s="242"/>
      <c r="BE23" s="242"/>
      <c r="BF23" s="242"/>
      <c r="BG23" s="243"/>
    </row>
    <row r="24" spans="2:59" ht="20.25" customHeight="1" x14ac:dyDescent="0.4">
      <c r="B24" s="107"/>
      <c r="C24" s="279"/>
      <c r="D24" s="280"/>
      <c r="E24" s="281"/>
      <c r="F24" s="108">
        <f>C23</f>
        <v>0</v>
      </c>
      <c r="G24" s="283"/>
      <c r="H24" s="282"/>
      <c r="I24" s="280"/>
      <c r="J24" s="280"/>
      <c r="K24" s="281"/>
      <c r="L24" s="284"/>
      <c r="M24" s="277"/>
      <c r="N24" s="285"/>
      <c r="O24" s="109" t="s">
        <v>87</v>
      </c>
      <c r="P24" s="110"/>
      <c r="Q24" s="110"/>
      <c r="R24" s="111"/>
      <c r="S24" s="112"/>
      <c r="T24" s="113" t="str">
        <f>IF(T22="","",VLOOKUP(T22,'シフト記号表（勤務時間帯）'!$C$5:$Y$46,23,FALSE))</f>
        <v/>
      </c>
      <c r="U24" s="114" t="str">
        <f>IF(U22="","",VLOOKUP(U22,'シフト記号表（勤務時間帯）'!$C$5:$Y$46,23,FALSE))</f>
        <v/>
      </c>
      <c r="V24" s="114" t="str">
        <f>IF(V22="","",VLOOKUP(V22,'シフト記号表（勤務時間帯）'!$C$5:$Y$46,23,FALSE))</f>
        <v/>
      </c>
      <c r="W24" s="114" t="str">
        <f>IF(W22="","",VLOOKUP(W22,'シフト記号表（勤務時間帯）'!$C$5:$Y$46,23,FALSE))</f>
        <v/>
      </c>
      <c r="X24" s="114" t="str">
        <f>IF(X22="","",VLOOKUP(X22,'シフト記号表（勤務時間帯）'!$C$5:$Y$46,23,FALSE))</f>
        <v/>
      </c>
      <c r="Y24" s="114" t="str">
        <f>IF(Y22="","",VLOOKUP(Y22,'シフト記号表（勤務時間帯）'!$C$5:$Y$46,23,FALSE))</f>
        <v/>
      </c>
      <c r="Z24" s="115" t="str">
        <f>IF(Z22="","",VLOOKUP(Z22,'シフト記号表（勤務時間帯）'!$C$5:$Y$46,23,FALSE))</f>
        <v/>
      </c>
      <c r="AA24" s="113" t="str">
        <f>IF(AA22="","",VLOOKUP(AA22,'シフト記号表（勤務時間帯）'!$C$5:$Y$46,23,FALSE))</f>
        <v/>
      </c>
      <c r="AB24" s="114" t="str">
        <f>IF(AB22="","",VLOOKUP(AB22,'シフト記号表（勤務時間帯）'!$C$5:$Y$46,23,FALSE))</f>
        <v/>
      </c>
      <c r="AC24" s="114" t="str">
        <f>IF(AC22="","",VLOOKUP(AC22,'シフト記号表（勤務時間帯）'!$C$5:$Y$46,23,FALSE))</f>
        <v/>
      </c>
      <c r="AD24" s="114" t="str">
        <f>IF(AD22="","",VLOOKUP(AD22,'シフト記号表（勤務時間帯）'!$C$5:$Y$46,23,FALSE))</f>
        <v/>
      </c>
      <c r="AE24" s="114" t="str">
        <f>IF(AE22="","",VLOOKUP(AE22,'シフト記号表（勤務時間帯）'!$C$5:$Y$46,23,FALSE))</f>
        <v/>
      </c>
      <c r="AF24" s="114" t="str">
        <f>IF(AF22="","",VLOOKUP(AF22,'シフト記号表（勤務時間帯）'!$C$5:$Y$46,23,FALSE))</f>
        <v/>
      </c>
      <c r="AG24" s="115" t="str">
        <f>IF(AG22="","",VLOOKUP(AG22,'シフト記号表（勤務時間帯）'!$C$5:$Y$46,23,FALSE))</f>
        <v/>
      </c>
      <c r="AH24" s="113" t="str">
        <f>IF(AH22="","",VLOOKUP(AH22,'シフト記号表（勤務時間帯）'!$C$5:$Y$46,23,FALSE))</f>
        <v/>
      </c>
      <c r="AI24" s="114" t="str">
        <f>IF(AI22="","",VLOOKUP(AI22,'シフト記号表（勤務時間帯）'!$C$5:$Y$46,23,FALSE))</f>
        <v/>
      </c>
      <c r="AJ24" s="114" t="str">
        <f>IF(AJ22="","",VLOOKUP(AJ22,'シフト記号表（勤務時間帯）'!$C$5:$Y$46,23,FALSE))</f>
        <v/>
      </c>
      <c r="AK24" s="114" t="str">
        <f>IF(AK22="","",VLOOKUP(AK22,'シフト記号表（勤務時間帯）'!$C$5:$Y$46,23,FALSE))</f>
        <v/>
      </c>
      <c r="AL24" s="114" t="str">
        <f>IF(AL22="","",VLOOKUP(AL22,'シフト記号表（勤務時間帯）'!$C$5:$Y$46,23,FALSE))</f>
        <v/>
      </c>
      <c r="AM24" s="114" t="str">
        <f>IF(AM22="","",VLOOKUP(AM22,'シフト記号表（勤務時間帯）'!$C$5:$Y$46,23,FALSE))</f>
        <v/>
      </c>
      <c r="AN24" s="115" t="str">
        <f>IF(AN22="","",VLOOKUP(AN22,'シフト記号表（勤務時間帯）'!$C$5:$Y$46,23,FALSE))</f>
        <v/>
      </c>
      <c r="AO24" s="113" t="str">
        <f>IF(AO22="","",VLOOKUP(AO22,'シフト記号表（勤務時間帯）'!$C$5:$Y$46,23,FALSE))</f>
        <v/>
      </c>
      <c r="AP24" s="114" t="str">
        <f>IF(AP22="","",VLOOKUP(AP22,'シフト記号表（勤務時間帯）'!$C$5:$Y$46,23,FALSE))</f>
        <v/>
      </c>
      <c r="AQ24" s="114" t="str">
        <f>IF(AQ22="","",VLOOKUP(AQ22,'シフト記号表（勤務時間帯）'!$C$5:$Y$46,23,FALSE))</f>
        <v/>
      </c>
      <c r="AR24" s="114" t="str">
        <f>IF(AR22="","",VLOOKUP(AR22,'シフト記号表（勤務時間帯）'!$C$5:$Y$46,23,FALSE))</f>
        <v/>
      </c>
      <c r="AS24" s="114" t="str">
        <f>IF(AS22="","",VLOOKUP(AS22,'シフト記号表（勤務時間帯）'!$C$5:$Y$46,23,FALSE))</f>
        <v/>
      </c>
      <c r="AT24" s="114" t="str">
        <f>IF(AT22="","",VLOOKUP(AT22,'シフト記号表（勤務時間帯）'!$C$5:$Y$46,23,FALSE))</f>
        <v/>
      </c>
      <c r="AU24" s="115" t="str">
        <f>IF(AU22="","",VLOOKUP(AU22,'シフト記号表（勤務時間帯）'!$C$5:$Y$46,23,FALSE))</f>
        <v/>
      </c>
      <c r="AV24" s="113" t="str">
        <f>IF(AV22="","",VLOOKUP(AV22,'シフト記号表（勤務時間帯）'!$C$5:$Y$46,23,FALSE))</f>
        <v/>
      </c>
      <c r="AW24" s="114" t="str">
        <f>IF(AW22="","",VLOOKUP(AW22,'シフト記号表（勤務時間帯）'!$C$5:$Y$46,23,FALSE))</f>
        <v/>
      </c>
      <c r="AX24" s="116" t="str">
        <f>IF(AX22="","",VLOOKUP(AX22,'シフト記号表（勤務時間帯）'!$C$5:$Y$46,23,FALSE))</f>
        <v/>
      </c>
      <c r="AY24" s="256">
        <f>IF($BB$3="計画",SUM(T24:AU24),IF($BB$3="実績",SUM(T24:AX24),""))</f>
        <v>0</v>
      </c>
      <c r="AZ24" s="257"/>
      <c r="BA24" s="258">
        <f>IF($BB$3="計画",AY24/4,IF($BB$3="実績",(AY24/($BB$7/7)),""))</f>
        <v>0</v>
      </c>
      <c r="BB24" s="259"/>
      <c r="BC24" s="276"/>
      <c r="BD24" s="277"/>
      <c r="BE24" s="277"/>
      <c r="BF24" s="277"/>
      <c r="BG24" s="278"/>
    </row>
    <row r="25" spans="2:59" ht="20.25" customHeight="1" x14ac:dyDescent="0.4">
      <c r="B25" s="117"/>
      <c r="C25" s="244"/>
      <c r="D25" s="245"/>
      <c r="E25" s="246"/>
      <c r="F25" s="98"/>
      <c r="G25" s="260"/>
      <c r="H25" s="247"/>
      <c r="I25" s="245"/>
      <c r="J25" s="245"/>
      <c r="K25" s="246"/>
      <c r="L25" s="263"/>
      <c r="M25" s="239"/>
      <c r="N25" s="264"/>
      <c r="O25" s="119" t="s">
        <v>18</v>
      </c>
      <c r="P25" s="120"/>
      <c r="Q25" s="120"/>
      <c r="R25" s="121"/>
      <c r="S25" s="122"/>
      <c r="T25" s="123"/>
      <c r="U25" s="124"/>
      <c r="V25" s="124"/>
      <c r="W25" s="124"/>
      <c r="X25" s="124"/>
      <c r="Y25" s="124"/>
      <c r="Z25" s="125"/>
      <c r="AA25" s="123"/>
      <c r="AB25" s="124"/>
      <c r="AC25" s="124"/>
      <c r="AD25" s="124"/>
      <c r="AE25" s="124"/>
      <c r="AF25" s="124"/>
      <c r="AG25" s="125"/>
      <c r="AH25" s="123"/>
      <c r="AI25" s="124"/>
      <c r="AJ25" s="124"/>
      <c r="AK25" s="124"/>
      <c r="AL25" s="124"/>
      <c r="AM25" s="124"/>
      <c r="AN25" s="125"/>
      <c r="AO25" s="123"/>
      <c r="AP25" s="124"/>
      <c r="AQ25" s="124"/>
      <c r="AR25" s="124"/>
      <c r="AS25" s="124"/>
      <c r="AT25" s="124"/>
      <c r="AU25" s="125"/>
      <c r="AV25" s="123"/>
      <c r="AW25" s="124"/>
      <c r="AX25" s="200"/>
      <c r="AY25" s="270"/>
      <c r="AZ25" s="271"/>
      <c r="BA25" s="272"/>
      <c r="BB25" s="273"/>
      <c r="BC25" s="238"/>
      <c r="BD25" s="239"/>
      <c r="BE25" s="239"/>
      <c r="BF25" s="239"/>
      <c r="BG25" s="240"/>
    </row>
    <row r="26" spans="2:59" ht="20.25" customHeight="1" x14ac:dyDescent="0.4">
      <c r="B26" s="97">
        <f>B23+1</f>
        <v>3</v>
      </c>
      <c r="C26" s="244"/>
      <c r="D26" s="245"/>
      <c r="E26" s="246"/>
      <c r="F26" s="98"/>
      <c r="G26" s="261"/>
      <c r="H26" s="247"/>
      <c r="I26" s="245"/>
      <c r="J26" s="245"/>
      <c r="K26" s="246"/>
      <c r="L26" s="265"/>
      <c r="M26" s="242"/>
      <c r="N26" s="266"/>
      <c r="O26" s="99" t="s">
        <v>86</v>
      </c>
      <c r="P26" s="100"/>
      <c r="Q26" s="100"/>
      <c r="R26" s="101"/>
      <c r="S26" s="102"/>
      <c r="T26" s="103" t="str">
        <f>IF(T25="","",VLOOKUP(T25,'シフト記号表（勤務時間帯）'!$C$5:$W$46,21,FALSE))</f>
        <v/>
      </c>
      <c r="U26" s="104" t="str">
        <f>IF(U25="","",VLOOKUP(U25,'シフト記号表（勤務時間帯）'!$C$5:$W$46,21,FALSE))</f>
        <v/>
      </c>
      <c r="V26" s="104" t="str">
        <f>IF(V25="","",VLOOKUP(V25,'シフト記号表（勤務時間帯）'!$C$5:$W$46,21,FALSE))</f>
        <v/>
      </c>
      <c r="W26" s="104" t="str">
        <f>IF(W25="","",VLOOKUP(W25,'シフト記号表（勤務時間帯）'!$C$5:$W$46,21,FALSE))</f>
        <v/>
      </c>
      <c r="X26" s="104" t="str">
        <f>IF(X25="","",VLOOKUP(X25,'シフト記号表（勤務時間帯）'!$C$5:$W$46,21,FALSE))</f>
        <v/>
      </c>
      <c r="Y26" s="104" t="str">
        <f>IF(Y25="","",VLOOKUP(Y25,'シフト記号表（勤務時間帯）'!$C$5:$W$46,21,FALSE))</f>
        <v/>
      </c>
      <c r="Z26" s="105" t="str">
        <f>IF(Z25="","",VLOOKUP(Z25,'シフト記号表（勤務時間帯）'!$C$5:$W$46,21,FALSE))</f>
        <v/>
      </c>
      <c r="AA26" s="103" t="str">
        <f>IF(AA25="","",VLOOKUP(AA25,'シフト記号表（勤務時間帯）'!$C$5:$W$46,21,FALSE))</f>
        <v/>
      </c>
      <c r="AB26" s="104" t="str">
        <f>IF(AB25="","",VLOOKUP(AB25,'シフト記号表（勤務時間帯）'!$C$5:$W$46,21,FALSE))</f>
        <v/>
      </c>
      <c r="AC26" s="104" t="str">
        <f>IF(AC25="","",VLOOKUP(AC25,'シフト記号表（勤務時間帯）'!$C$5:$W$46,21,FALSE))</f>
        <v/>
      </c>
      <c r="AD26" s="104" t="str">
        <f>IF(AD25="","",VLOOKUP(AD25,'シフト記号表（勤務時間帯）'!$C$5:$W$46,21,FALSE))</f>
        <v/>
      </c>
      <c r="AE26" s="104" t="str">
        <f>IF(AE25="","",VLOOKUP(AE25,'シフト記号表（勤務時間帯）'!$C$5:$W$46,21,FALSE))</f>
        <v/>
      </c>
      <c r="AF26" s="104" t="str">
        <f>IF(AF25="","",VLOOKUP(AF25,'シフト記号表（勤務時間帯）'!$C$5:$W$46,21,FALSE))</f>
        <v/>
      </c>
      <c r="AG26" s="105" t="str">
        <f>IF(AG25="","",VLOOKUP(AG25,'シフト記号表（勤務時間帯）'!$C$5:$W$46,21,FALSE))</f>
        <v/>
      </c>
      <c r="AH26" s="103" t="str">
        <f>IF(AH25="","",VLOOKUP(AH25,'シフト記号表（勤務時間帯）'!$C$5:$W$46,21,FALSE))</f>
        <v/>
      </c>
      <c r="AI26" s="104" t="str">
        <f>IF(AI25="","",VLOOKUP(AI25,'シフト記号表（勤務時間帯）'!$C$5:$W$46,21,FALSE))</f>
        <v/>
      </c>
      <c r="AJ26" s="104" t="str">
        <f>IF(AJ25="","",VLOOKUP(AJ25,'シフト記号表（勤務時間帯）'!$C$5:$W$46,21,FALSE))</f>
        <v/>
      </c>
      <c r="AK26" s="104" t="str">
        <f>IF(AK25="","",VLOOKUP(AK25,'シフト記号表（勤務時間帯）'!$C$5:$W$46,21,FALSE))</f>
        <v/>
      </c>
      <c r="AL26" s="104" t="str">
        <f>IF(AL25="","",VLOOKUP(AL25,'シフト記号表（勤務時間帯）'!$C$5:$W$46,21,FALSE))</f>
        <v/>
      </c>
      <c r="AM26" s="104" t="str">
        <f>IF(AM25="","",VLOOKUP(AM25,'シフト記号表（勤務時間帯）'!$C$5:$W$46,21,FALSE))</f>
        <v/>
      </c>
      <c r="AN26" s="105" t="str">
        <f>IF(AN25="","",VLOOKUP(AN25,'シフト記号表（勤務時間帯）'!$C$5:$W$46,21,FALSE))</f>
        <v/>
      </c>
      <c r="AO26" s="103" t="str">
        <f>IF(AO25="","",VLOOKUP(AO25,'シフト記号表（勤務時間帯）'!$C$5:$W$46,21,FALSE))</f>
        <v/>
      </c>
      <c r="AP26" s="104" t="str">
        <f>IF(AP25="","",VLOOKUP(AP25,'シフト記号表（勤務時間帯）'!$C$5:$W$46,21,FALSE))</f>
        <v/>
      </c>
      <c r="AQ26" s="104" t="str">
        <f>IF(AQ25="","",VLOOKUP(AQ25,'シフト記号表（勤務時間帯）'!$C$5:$W$46,21,FALSE))</f>
        <v/>
      </c>
      <c r="AR26" s="104" t="str">
        <f>IF(AR25="","",VLOOKUP(AR25,'シフト記号表（勤務時間帯）'!$C$5:$W$46,21,FALSE))</f>
        <v/>
      </c>
      <c r="AS26" s="104" t="str">
        <f>IF(AS25="","",VLOOKUP(AS25,'シフト記号表（勤務時間帯）'!$C$5:$W$46,21,FALSE))</f>
        <v/>
      </c>
      <c r="AT26" s="104" t="str">
        <f>IF(AT25="","",VLOOKUP(AT25,'シフト記号表（勤務時間帯）'!$C$5:$W$46,21,FALSE))</f>
        <v/>
      </c>
      <c r="AU26" s="105" t="str">
        <f>IF(AU25="","",VLOOKUP(AU25,'シフト記号表（勤務時間帯）'!$C$5:$W$46,21,FALSE))</f>
        <v/>
      </c>
      <c r="AV26" s="103" t="str">
        <f>IF(AV25="","",VLOOKUP(AV25,'シフト記号表（勤務時間帯）'!$C$5:$W$46,21,FALSE))</f>
        <v/>
      </c>
      <c r="AW26" s="104" t="str">
        <f>IF(AW25="","",VLOOKUP(AW25,'シフト記号表（勤務時間帯）'!$C$5:$W$46,21,FALSE))</f>
        <v/>
      </c>
      <c r="AX26" s="106" t="str">
        <f>IF(AX25="","",VLOOKUP(AX25,'シフト記号表（勤務時間帯）'!$C$5:$W$46,21,FALSE))</f>
        <v/>
      </c>
      <c r="AY26" s="248">
        <f>IF($BB$3="計画",SUM(T26:AU26),IF($BB$3="実績",SUM(T26:AX26),""))</f>
        <v>0</v>
      </c>
      <c r="AZ26" s="249"/>
      <c r="BA26" s="250">
        <f>IF($BB$3="計画",AY26/4,IF($BB$3="実績",(AY26/($BB$7/7)),""))</f>
        <v>0</v>
      </c>
      <c r="BB26" s="251"/>
      <c r="BC26" s="241"/>
      <c r="BD26" s="242"/>
      <c r="BE26" s="242"/>
      <c r="BF26" s="242"/>
      <c r="BG26" s="243"/>
    </row>
    <row r="27" spans="2:59" ht="20.25" customHeight="1" x14ac:dyDescent="0.4">
      <c r="B27" s="107"/>
      <c r="C27" s="279"/>
      <c r="D27" s="280"/>
      <c r="E27" s="281"/>
      <c r="F27" s="108">
        <f>C26</f>
        <v>0</v>
      </c>
      <c r="G27" s="283"/>
      <c r="H27" s="282"/>
      <c r="I27" s="280"/>
      <c r="J27" s="280"/>
      <c r="K27" s="281"/>
      <c r="L27" s="284"/>
      <c r="M27" s="277"/>
      <c r="N27" s="285"/>
      <c r="O27" s="109" t="s">
        <v>87</v>
      </c>
      <c r="P27" s="128"/>
      <c r="Q27" s="128"/>
      <c r="R27" s="129"/>
      <c r="S27" s="130"/>
      <c r="T27" s="113" t="str">
        <f>IF(T25="","",VLOOKUP(T25,'シフト記号表（勤務時間帯）'!$C$5:$Y$46,23,FALSE))</f>
        <v/>
      </c>
      <c r="U27" s="114" t="str">
        <f>IF(U25="","",VLOOKUP(U25,'シフト記号表（勤務時間帯）'!$C$5:$Y$46,23,FALSE))</f>
        <v/>
      </c>
      <c r="V27" s="114" t="str">
        <f>IF(V25="","",VLOOKUP(V25,'シフト記号表（勤務時間帯）'!$C$5:$Y$46,23,FALSE))</f>
        <v/>
      </c>
      <c r="W27" s="114" t="str">
        <f>IF(W25="","",VLOOKUP(W25,'シフト記号表（勤務時間帯）'!$C$5:$Y$46,23,FALSE))</f>
        <v/>
      </c>
      <c r="X27" s="114" t="str">
        <f>IF(X25="","",VLOOKUP(X25,'シフト記号表（勤務時間帯）'!$C$5:$Y$46,23,FALSE))</f>
        <v/>
      </c>
      <c r="Y27" s="114" t="str">
        <f>IF(Y25="","",VLOOKUP(Y25,'シフト記号表（勤務時間帯）'!$C$5:$Y$46,23,FALSE))</f>
        <v/>
      </c>
      <c r="Z27" s="115" t="str">
        <f>IF(Z25="","",VLOOKUP(Z25,'シフト記号表（勤務時間帯）'!$C$5:$Y$46,23,FALSE))</f>
        <v/>
      </c>
      <c r="AA27" s="113" t="str">
        <f>IF(AA25="","",VLOOKUP(AA25,'シフト記号表（勤務時間帯）'!$C$5:$Y$46,23,FALSE))</f>
        <v/>
      </c>
      <c r="AB27" s="114" t="str">
        <f>IF(AB25="","",VLOOKUP(AB25,'シフト記号表（勤務時間帯）'!$C$5:$Y$46,23,FALSE))</f>
        <v/>
      </c>
      <c r="AC27" s="114" t="str">
        <f>IF(AC25="","",VLOOKUP(AC25,'シフト記号表（勤務時間帯）'!$C$5:$Y$46,23,FALSE))</f>
        <v/>
      </c>
      <c r="AD27" s="114" t="str">
        <f>IF(AD25="","",VLOOKUP(AD25,'シフト記号表（勤務時間帯）'!$C$5:$Y$46,23,FALSE))</f>
        <v/>
      </c>
      <c r="AE27" s="114" t="str">
        <f>IF(AE25="","",VLOOKUP(AE25,'シフト記号表（勤務時間帯）'!$C$5:$Y$46,23,FALSE))</f>
        <v/>
      </c>
      <c r="AF27" s="114" t="str">
        <f>IF(AF25="","",VLOOKUP(AF25,'シフト記号表（勤務時間帯）'!$C$5:$Y$46,23,FALSE))</f>
        <v/>
      </c>
      <c r="AG27" s="115" t="str">
        <f>IF(AG25="","",VLOOKUP(AG25,'シフト記号表（勤務時間帯）'!$C$5:$Y$46,23,FALSE))</f>
        <v/>
      </c>
      <c r="AH27" s="113" t="str">
        <f>IF(AH25="","",VLOOKUP(AH25,'シフト記号表（勤務時間帯）'!$C$5:$Y$46,23,FALSE))</f>
        <v/>
      </c>
      <c r="AI27" s="114" t="str">
        <f>IF(AI25="","",VLOOKUP(AI25,'シフト記号表（勤務時間帯）'!$C$5:$Y$46,23,FALSE))</f>
        <v/>
      </c>
      <c r="AJ27" s="114" t="str">
        <f>IF(AJ25="","",VLOOKUP(AJ25,'シフト記号表（勤務時間帯）'!$C$5:$Y$46,23,FALSE))</f>
        <v/>
      </c>
      <c r="AK27" s="114" t="str">
        <f>IF(AK25="","",VLOOKUP(AK25,'シフト記号表（勤務時間帯）'!$C$5:$Y$46,23,FALSE))</f>
        <v/>
      </c>
      <c r="AL27" s="114" t="str">
        <f>IF(AL25="","",VLOOKUP(AL25,'シフト記号表（勤務時間帯）'!$C$5:$Y$46,23,FALSE))</f>
        <v/>
      </c>
      <c r="AM27" s="114" t="str">
        <f>IF(AM25="","",VLOOKUP(AM25,'シフト記号表（勤務時間帯）'!$C$5:$Y$46,23,FALSE))</f>
        <v/>
      </c>
      <c r="AN27" s="115" t="str">
        <f>IF(AN25="","",VLOOKUP(AN25,'シフト記号表（勤務時間帯）'!$C$5:$Y$46,23,FALSE))</f>
        <v/>
      </c>
      <c r="AO27" s="113" t="str">
        <f>IF(AO25="","",VLOOKUP(AO25,'シフト記号表（勤務時間帯）'!$C$5:$Y$46,23,FALSE))</f>
        <v/>
      </c>
      <c r="AP27" s="114" t="str">
        <f>IF(AP25="","",VLOOKUP(AP25,'シフト記号表（勤務時間帯）'!$C$5:$Y$46,23,FALSE))</f>
        <v/>
      </c>
      <c r="AQ27" s="114" t="str">
        <f>IF(AQ25="","",VLOOKUP(AQ25,'シフト記号表（勤務時間帯）'!$C$5:$Y$46,23,FALSE))</f>
        <v/>
      </c>
      <c r="AR27" s="114" t="str">
        <f>IF(AR25="","",VLOOKUP(AR25,'シフト記号表（勤務時間帯）'!$C$5:$Y$46,23,FALSE))</f>
        <v/>
      </c>
      <c r="AS27" s="114" t="str">
        <f>IF(AS25="","",VLOOKUP(AS25,'シフト記号表（勤務時間帯）'!$C$5:$Y$46,23,FALSE))</f>
        <v/>
      </c>
      <c r="AT27" s="114" t="str">
        <f>IF(AT25="","",VLOOKUP(AT25,'シフト記号表（勤務時間帯）'!$C$5:$Y$46,23,FALSE))</f>
        <v/>
      </c>
      <c r="AU27" s="115" t="str">
        <f>IF(AU25="","",VLOOKUP(AU25,'シフト記号表（勤務時間帯）'!$C$5:$Y$46,23,FALSE))</f>
        <v/>
      </c>
      <c r="AV27" s="113" t="str">
        <f>IF(AV25="","",VLOOKUP(AV25,'シフト記号表（勤務時間帯）'!$C$5:$Y$46,23,FALSE))</f>
        <v/>
      </c>
      <c r="AW27" s="114" t="str">
        <f>IF(AW25="","",VLOOKUP(AW25,'シフト記号表（勤務時間帯）'!$C$5:$Y$46,23,FALSE))</f>
        <v/>
      </c>
      <c r="AX27" s="116" t="str">
        <f>IF(AX25="","",VLOOKUP(AX25,'シフト記号表（勤務時間帯）'!$C$5:$Y$46,23,FALSE))</f>
        <v/>
      </c>
      <c r="AY27" s="256">
        <f>IF($BB$3="計画",SUM(T27:AU27),IF($BB$3="実績",SUM(T27:AX27),""))</f>
        <v>0</v>
      </c>
      <c r="AZ27" s="257"/>
      <c r="BA27" s="258">
        <f>IF($BB$3="計画",AY27/4,IF($BB$3="実績",(AY27/($BB$7/7)),""))</f>
        <v>0</v>
      </c>
      <c r="BB27" s="259"/>
      <c r="BC27" s="276"/>
      <c r="BD27" s="277"/>
      <c r="BE27" s="277"/>
      <c r="BF27" s="277"/>
      <c r="BG27" s="278"/>
    </row>
    <row r="28" spans="2:59" ht="20.25" customHeight="1" x14ac:dyDescent="0.4">
      <c r="B28" s="117"/>
      <c r="C28" s="244"/>
      <c r="D28" s="245"/>
      <c r="E28" s="246"/>
      <c r="F28" s="98"/>
      <c r="G28" s="260"/>
      <c r="H28" s="247"/>
      <c r="I28" s="245"/>
      <c r="J28" s="245"/>
      <c r="K28" s="246"/>
      <c r="L28" s="263"/>
      <c r="M28" s="239"/>
      <c r="N28" s="264"/>
      <c r="O28" s="119" t="s">
        <v>18</v>
      </c>
      <c r="P28" s="120"/>
      <c r="Q28" s="120"/>
      <c r="R28" s="121"/>
      <c r="S28" s="122"/>
      <c r="T28" s="123"/>
      <c r="U28" s="124"/>
      <c r="V28" s="124"/>
      <c r="W28" s="124"/>
      <c r="X28" s="124"/>
      <c r="Y28" s="124"/>
      <c r="Z28" s="125"/>
      <c r="AA28" s="123"/>
      <c r="AB28" s="124"/>
      <c r="AC28" s="124"/>
      <c r="AD28" s="124"/>
      <c r="AE28" s="124"/>
      <c r="AF28" s="124"/>
      <c r="AG28" s="125"/>
      <c r="AH28" s="123"/>
      <c r="AI28" s="124"/>
      <c r="AJ28" s="124"/>
      <c r="AK28" s="124"/>
      <c r="AL28" s="124"/>
      <c r="AM28" s="124"/>
      <c r="AN28" s="125"/>
      <c r="AO28" s="123"/>
      <c r="AP28" s="124"/>
      <c r="AQ28" s="124"/>
      <c r="AR28" s="124"/>
      <c r="AS28" s="124"/>
      <c r="AT28" s="124"/>
      <c r="AU28" s="125"/>
      <c r="AV28" s="123"/>
      <c r="AW28" s="124"/>
      <c r="AX28" s="200"/>
      <c r="AY28" s="270"/>
      <c r="AZ28" s="271"/>
      <c r="BA28" s="272"/>
      <c r="BB28" s="273"/>
      <c r="BC28" s="238"/>
      <c r="BD28" s="239"/>
      <c r="BE28" s="239"/>
      <c r="BF28" s="239"/>
      <c r="BG28" s="240"/>
    </row>
    <row r="29" spans="2:59" ht="20.25" customHeight="1" x14ac:dyDescent="0.4">
      <c r="B29" s="97">
        <f>B26+1</f>
        <v>4</v>
      </c>
      <c r="C29" s="244"/>
      <c r="D29" s="245"/>
      <c r="E29" s="246"/>
      <c r="F29" s="98"/>
      <c r="G29" s="261"/>
      <c r="H29" s="247"/>
      <c r="I29" s="245"/>
      <c r="J29" s="245"/>
      <c r="K29" s="246"/>
      <c r="L29" s="265"/>
      <c r="M29" s="242"/>
      <c r="N29" s="266"/>
      <c r="O29" s="99" t="s">
        <v>86</v>
      </c>
      <c r="P29" s="100"/>
      <c r="Q29" s="100"/>
      <c r="R29" s="101"/>
      <c r="S29" s="102"/>
      <c r="T29" s="103" t="str">
        <f>IF(T28="","",VLOOKUP(T28,'シフト記号表（勤務時間帯）'!$C$5:$W$46,21,FALSE))</f>
        <v/>
      </c>
      <c r="U29" s="104" t="str">
        <f>IF(U28="","",VLOOKUP(U28,'シフト記号表（勤務時間帯）'!$C$5:$W$46,21,FALSE))</f>
        <v/>
      </c>
      <c r="V29" s="104" t="str">
        <f>IF(V28="","",VLOOKUP(V28,'シフト記号表（勤務時間帯）'!$C$5:$W$46,21,FALSE))</f>
        <v/>
      </c>
      <c r="W29" s="104" t="str">
        <f>IF(W28="","",VLOOKUP(W28,'シフト記号表（勤務時間帯）'!$C$5:$W$46,21,FALSE))</f>
        <v/>
      </c>
      <c r="X29" s="104" t="str">
        <f>IF(X28="","",VLOOKUP(X28,'シフト記号表（勤務時間帯）'!$C$5:$W$46,21,FALSE))</f>
        <v/>
      </c>
      <c r="Y29" s="104" t="str">
        <f>IF(Y28="","",VLOOKUP(Y28,'シフト記号表（勤務時間帯）'!$C$5:$W$46,21,FALSE))</f>
        <v/>
      </c>
      <c r="Z29" s="105" t="str">
        <f>IF(Z28="","",VLOOKUP(Z28,'シフト記号表（勤務時間帯）'!$C$5:$W$46,21,FALSE))</f>
        <v/>
      </c>
      <c r="AA29" s="103" t="str">
        <f>IF(AA28="","",VLOOKUP(AA28,'シフト記号表（勤務時間帯）'!$C$5:$W$46,21,FALSE))</f>
        <v/>
      </c>
      <c r="AB29" s="104" t="str">
        <f>IF(AB28="","",VLOOKUP(AB28,'シフト記号表（勤務時間帯）'!$C$5:$W$46,21,FALSE))</f>
        <v/>
      </c>
      <c r="AC29" s="104" t="str">
        <f>IF(AC28="","",VLOOKUP(AC28,'シフト記号表（勤務時間帯）'!$C$5:$W$46,21,FALSE))</f>
        <v/>
      </c>
      <c r="AD29" s="104" t="str">
        <f>IF(AD28="","",VLOOKUP(AD28,'シフト記号表（勤務時間帯）'!$C$5:$W$46,21,FALSE))</f>
        <v/>
      </c>
      <c r="AE29" s="104" t="str">
        <f>IF(AE28="","",VLOOKUP(AE28,'シフト記号表（勤務時間帯）'!$C$5:$W$46,21,FALSE))</f>
        <v/>
      </c>
      <c r="AF29" s="104" t="str">
        <f>IF(AF28="","",VLOOKUP(AF28,'シフト記号表（勤務時間帯）'!$C$5:$W$46,21,FALSE))</f>
        <v/>
      </c>
      <c r="AG29" s="105" t="str">
        <f>IF(AG28="","",VLOOKUP(AG28,'シフト記号表（勤務時間帯）'!$C$5:$W$46,21,FALSE))</f>
        <v/>
      </c>
      <c r="AH29" s="103" t="str">
        <f>IF(AH28="","",VLOOKUP(AH28,'シフト記号表（勤務時間帯）'!$C$5:$W$46,21,FALSE))</f>
        <v/>
      </c>
      <c r="AI29" s="104" t="str">
        <f>IF(AI28="","",VLOOKUP(AI28,'シフト記号表（勤務時間帯）'!$C$5:$W$46,21,FALSE))</f>
        <v/>
      </c>
      <c r="AJ29" s="104" t="str">
        <f>IF(AJ28="","",VLOOKUP(AJ28,'シフト記号表（勤務時間帯）'!$C$5:$W$46,21,FALSE))</f>
        <v/>
      </c>
      <c r="AK29" s="104" t="str">
        <f>IF(AK28="","",VLOOKUP(AK28,'シフト記号表（勤務時間帯）'!$C$5:$W$46,21,FALSE))</f>
        <v/>
      </c>
      <c r="AL29" s="104" t="str">
        <f>IF(AL28="","",VLOOKUP(AL28,'シフト記号表（勤務時間帯）'!$C$5:$W$46,21,FALSE))</f>
        <v/>
      </c>
      <c r="AM29" s="104" t="str">
        <f>IF(AM28="","",VLOOKUP(AM28,'シフト記号表（勤務時間帯）'!$C$5:$W$46,21,FALSE))</f>
        <v/>
      </c>
      <c r="AN29" s="105" t="str">
        <f>IF(AN28="","",VLOOKUP(AN28,'シフト記号表（勤務時間帯）'!$C$5:$W$46,21,FALSE))</f>
        <v/>
      </c>
      <c r="AO29" s="103" t="str">
        <f>IF(AO28="","",VLOOKUP(AO28,'シフト記号表（勤務時間帯）'!$C$5:$W$46,21,FALSE))</f>
        <v/>
      </c>
      <c r="AP29" s="104" t="str">
        <f>IF(AP28="","",VLOOKUP(AP28,'シフト記号表（勤務時間帯）'!$C$5:$W$46,21,FALSE))</f>
        <v/>
      </c>
      <c r="AQ29" s="104" t="str">
        <f>IF(AQ28="","",VLOOKUP(AQ28,'シフト記号表（勤務時間帯）'!$C$5:$W$46,21,FALSE))</f>
        <v/>
      </c>
      <c r="AR29" s="104" t="str">
        <f>IF(AR28="","",VLOOKUP(AR28,'シフト記号表（勤務時間帯）'!$C$5:$W$46,21,FALSE))</f>
        <v/>
      </c>
      <c r="AS29" s="104" t="str">
        <f>IF(AS28="","",VLOOKUP(AS28,'シフト記号表（勤務時間帯）'!$C$5:$W$46,21,FALSE))</f>
        <v/>
      </c>
      <c r="AT29" s="104" t="str">
        <f>IF(AT28="","",VLOOKUP(AT28,'シフト記号表（勤務時間帯）'!$C$5:$W$46,21,FALSE))</f>
        <v/>
      </c>
      <c r="AU29" s="105" t="str">
        <f>IF(AU28="","",VLOOKUP(AU28,'シフト記号表（勤務時間帯）'!$C$5:$W$46,21,FALSE))</f>
        <v/>
      </c>
      <c r="AV29" s="103" t="str">
        <f>IF(AV28="","",VLOOKUP(AV28,'シフト記号表（勤務時間帯）'!$C$5:$W$46,21,FALSE))</f>
        <v/>
      </c>
      <c r="AW29" s="104" t="str">
        <f>IF(AW28="","",VLOOKUP(AW28,'シフト記号表（勤務時間帯）'!$C$5:$W$46,21,FALSE))</f>
        <v/>
      </c>
      <c r="AX29" s="106" t="str">
        <f>IF(AX28="","",VLOOKUP(AX28,'シフト記号表（勤務時間帯）'!$C$5:$W$46,21,FALSE))</f>
        <v/>
      </c>
      <c r="AY29" s="248">
        <f>IF($BB$3="計画",SUM(T29:AU29),IF($BB$3="実績",SUM(T29:AX29),""))</f>
        <v>0</v>
      </c>
      <c r="AZ29" s="249"/>
      <c r="BA29" s="250">
        <f>IF($BB$3="計画",AY29/4,IF($BB$3="実績",(AY29/($BB$7/7)),""))</f>
        <v>0</v>
      </c>
      <c r="BB29" s="251"/>
      <c r="BC29" s="241"/>
      <c r="BD29" s="242"/>
      <c r="BE29" s="242"/>
      <c r="BF29" s="242"/>
      <c r="BG29" s="243"/>
    </row>
    <row r="30" spans="2:59" ht="20.25" customHeight="1" x14ac:dyDescent="0.4">
      <c r="B30" s="107"/>
      <c r="C30" s="279"/>
      <c r="D30" s="280"/>
      <c r="E30" s="281"/>
      <c r="F30" s="108">
        <f>C29</f>
        <v>0</v>
      </c>
      <c r="G30" s="283"/>
      <c r="H30" s="282"/>
      <c r="I30" s="280"/>
      <c r="J30" s="280"/>
      <c r="K30" s="281"/>
      <c r="L30" s="284"/>
      <c r="M30" s="277"/>
      <c r="N30" s="285"/>
      <c r="O30" s="109" t="s">
        <v>87</v>
      </c>
      <c r="P30" s="131"/>
      <c r="Q30" s="131"/>
      <c r="R30" s="111"/>
      <c r="S30" s="112"/>
      <c r="T30" s="113" t="str">
        <f>IF(T28="","",VLOOKUP(T28,'シフト記号表（勤務時間帯）'!$C$5:$Y$46,23,FALSE))</f>
        <v/>
      </c>
      <c r="U30" s="114" t="str">
        <f>IF(U28="","",VLOOKUP(U28,'シフト記号表（勤務時間帯）'!$C$5:$Y$46,23,FALSE))</f>
        <v/>
      </c>
      <c r="V30" s="114" t="str">
        <f>IF(V28="","",VLOOKUP(V28,'シフト記号表（勤務時間帯）'!$C$5:$Y$46,23,FALSE))</f>
        <v/>
      </c>
      <c r="W30" s="114" t="str">
        <f>IF(W28="","",VLOOKUP(W28,'シフト記号表（勤務時間帯）'!$C$5:$Y$46,23,FALSE))</f>
        <v/>
      </c>
      <c r="X30" s="114" t="str">
        <f>IF(X28="","",VLOOKUP(X28,'シフト記号表（勤務時間帯）'!$C$5:$Y$46,23,FALSE))</f>
        <v/>
      </c>
      <c r="Y30" s="114" t="str">
        <f>IF(Y28="","",VLOOKUP(Y28,'シフト記号表（勤務時間帯）'!$C$5:$Y$46,23,FALSE))</f>
        <v/>
      </c>
      <c r="Z30" s="115" t="str">
        <f>IF(Z28="","",VLOOKUP(Z28,'シフト記号表（勤務時間帯）'!$C$5:$Y$46,23,FALSE))</f>
        <v/>
      </c>
      <c r="AA30" s="113" t="str">
        <f>IF(AA28="","",VLOOKUP(AA28,'シフト記号表（勤務時間帯）'!$C$5:$Y$46,23,FALSE))</f>
        <v/>
      </c>
      <c r="AB30" s="114" t="str">
        <f>IF(AB28="","",VLOOKUP(AB28,'シフト記号表（勤務時間帯）'!$C$5:$Y$46,23,FALSE))</f>
        <v/>
      </c>
      <c r="AC30" s="114" t="str">
        <f>IF(AC28="","",VLOOKUP(AC28,'シフト記号表（勤務時間帯）'!$C$5:$Y$46,23,FALSE))</f>
        <v/>
      </c>
      <c r="AD30" s="114" t="str">
        <f>IF(AD28="","",VLOOKUP(AD28,'シフト記号表（勤務時間帯）'!$C$5:$Y$46,23,FALSE))</f>
        <v/>
      </c>
      <c r="AE30" s="114" t="str">
        <f>IF(AE28="","",VLOOKUP(AE28,'シフト記号表（勤務時間帯）'!$C$5:$Y$46,23,FALSE))</f>
        <v/>
      </c>
      <c r="AF30" s="114" t="str">
        <f>IF(AF28="","",VLOOKUP(AF28,'シフト記号表（勤務時間帯）'!$C$5:$Y$46,23,FALSE))</f>
        <v/>
      </c>
      <c r="AG30" s="115" t="str">
        <f>IF(AG28="","",VLOOKUP(AG28,'シフト記号表（勤務時間帯）'!$C$5:$Y$46,23,FALSE))</f>
        <v/>
      </c>
      <c r="AH30" s="113" t="str">
        <f>IF(AH28="","",VLOOKUP(AH28,'シフト記号表（勤務時間帯）'!$C$5:$Y$46,23,FALSE))</f>
        <v/>
      </c>
      <c r="AI30" s="114" t="str">
        <f>IF(AI28="","",VLOOKUP(AI28,'シフト記号表（勤務時間帯）'!$C$5:$Y$46,23,FALSE))</f>
        <v/>
      </c>
      <c r="AJ30" s="114" t="str">
        <f>IF(AJ28="","",VLOOKUP(AJ28,'シフト記号表（勤務時間帯）'!$C$5:$Y$46,23,FALSE))</f>
        <v/>
      </c>
      <c r="AK30" s="114" t="str">
        <f>IF(AK28="","",VLOOKUP(AK28,'シフト記号表（勤務時間帯）'!$C$5:$Y$46,23,FALSE))</f>
        <v/>
      </c>
      <c r="AL30" s="114" t="str">
        <f>IF(AL28="","",VLOOKUP(AL28,'シフト記号表（勤務時間帯）'!$C$5:$Y$46,23,FALSE))</f>
        <v/>
      </c>
      <c r="AM30" s="114" t="str">
        <f>IF(AM28="","",VLOOKUP(AM28,'シフト記号表（勤務時間帯）'!$C$5:$Y$46,23,FALSE))</f>
        <v/>
      </c>
      <c r="AN30" s="115" t="str">
        <f>IF(AN28="","",VLOOKUP(AN28,'シフト記号表（勤務時間帯）'!$C$5:$Y$46,23,FALSE))</f>
        <v/>
      </c>
      <c r="AO30" s="113" t="str">
        <f>IF(AO28="","",VLOOKUP(AO28,'シフト記号表（勤務時間帯）'!$C$5:$Y$46,23,FALSE))</f>
        <v/>
      </c>
      <c r="AP30" s="114" t="str">
        <f>IF(AP28="","",VLOOKUP(AP28,'シフト記号表（勤務時間帯）'!$C$5:$Y$46,23,FALSE))</f>
        <v/>
      </c>
      <c r="AQ30" s="114" t="str">
        <f>IF(AQ28="","",VLOOKUP(AQ28,'シフト記号表（勤務時間帯）'!$C$5:$Y$46,23,FALSE))</f>
        <v/>
      </c>
      <c r="AR30" s="114" t="str">
        <f>IF(AR28="","",VLOOKUP(AR28,'シフト記号表（勤務時間帯）'!$C$5:$Y$46,23,FALSE))</f>
        <v/>
      </c>
      <c r="AS30" s="114" t="str">
        <f>IF(AS28="","",VLOOKUP(AS28,'シフト記号表（勤務時間帯）'!$C$5:$Y$46,23,FALSE))</f>
        <v/>
      </c>
      <c r="AT30" s="114" t="str">
        <f>IF(AT28="","",VLOOKUP(AT28,'シフト記号表（勤務時間帯）'!$C$5:$Y$46,23,FALSE))</f>
        <v/>
      </c>
      <c r="AU30" s="115" t="str">
        <f>IF(AU28="","",VLOOKUP(AU28,'シフト記号表（勤務時間帯）'!$C$5:$Y$46,23,FALSE))</f>
        <v/>
      </c>
      <c r="AV30" s="113" t="str">
        <f>IF(AV28="","",VLOOKUP(AV28,'シフト記号表（勤務時間帯）'!$C$5:$Y$46,23,FALSE))</f>
        <v/>
      </c>
      <c r="AW30" s="114" t="str">
        <f>IF(AW28="","",VLOOKUP(AW28,'シフト記号表（勤務時間帯）'!$C$5:$Y$46,23,FALSE))</f>
        <v/>
      </c>
      <c r="AX30" s="116" t="str">
        <f>IF(AX28="","",VLOOKUP(AX28,'シフト記号表（勤務時間帯）'!$C$5:$Y$46,23,FALSE))</f>
        <v/>
      </c>
      <c r="AY30" s="256">
        <f>IF($BB$3="計画",SUM(T30:AU30),IF($BB$3="実績",SUM(T30:AX30),""))</f>
        <v>0</v>
      </c>
      <c r="AZ30" s="257"/>
      <c r="BA30" s="258">
        <f>IF($BB$3="計画",AY30/4,IF($BB$3="実績",(AY30/($BB$7/7)),""))</f>
        <v>0</v>
      </c>
      <c r="BB30" s="259"/>
      <c r="BC30" s="276"/>
      <c r="BD30" s="277"/>
      <c r="BE30" s="277"/>
      <c r="BF30" s="277"/>
      <c r="BG30" s="278"/>
    </row>
    <row r="31" spans="2:59" ht="20.25" customHeight="1" x14ac:dyDescent="0.4">
      <c r="B31" s="117"/>
      <c r="C31" s="244"/>
      <c r="D31" s="245"/>
      <c r="E31" s="246"/>
      <c r="F31" s="98"/>
      <c r="G31" s="260"/>
      <c r="H31" s="247"/>
      <c r="I31" s="245"/>
      <c r="J31" s="245"/>
      <c r="K31" s="246"/>
      <c r="L31" s="263"/>
      <c r="M31" s="239"/>
      <c r="N31" s="264"/>
      <c r="O31" s="119" t="s">
        <v>18</v>
      </c>
      <c r="P31" s="120"/>
      <c r="Q31" s="120"/>
      <c r="R31" s="121"/>
      <c r="S31" s="122"/>
      <c r="T31" s="123"/>
      <c r="U31" s="124"/>
      <c r="V31" s="124"/>
      <c r="W31" s="124"/>
      <c r="X31" s="124"/>
      <c r="Y31" s="124"/>
      <c r="Z31" s="125"/>
      <c r="AA31" s="123"/>
      <c r="AB31" s="124"/>
      <c r="AC31" s="124"/>
      <c r="AD31" s="124"/>
      <c r="AE31" s="124"/>
      <c r="AF31" s="124"/>
      <c r="AG31" s="125"/>
      <c r="AH31" s="123"/>
      <c r="AI31" s="124"/>
      <c r="AJ31" s="124"/>
      <c r="AK31" s="124"/>
      <c r="AL31" s="124"/>
      <c r="AM31" s="124"/>
      <c r="AN31" s="125"/>
      <c r="AO31" s="123"/>
      <c r="AP31" s="124"/>
      <c r="AQ31" s="124"/>
      <c r="AR31" s="124"/>
      <c r="AS31" s="124"/>
      <c r="AT31" s="124"/>
      <c r="AU31" s="125"/>
      <c r="AV31" s="123"/>
      <c r="AW31" s="124"/>
      <c r="AX31" s="200"/>
      <c r="AY31" s="270"/>
      <c r="AZ31" s="271"/>
      <c r="BA31" s="272"/>
      <c r="BB31" s="273"/>
      <c r="BC31" s="238"/>
      <c r="BD31" s="239"/>
      <c r="BE31" s="239"/>
      <c r="BF31" s="239"/>
      <c r="BG31" s="240"/>
    </row>
    <row r="32" spans="2:59" ht="20.25" customHeight="1" x14ac:dyDescent="0.4">
      <c r="B32" s="97">
        <f>B29+1</f>
        <v>5</v>
      </c>
      <c r="C32" s="244"/>
      <c r="D32" s="245"/>
      <c r="E32" s="246"/>
      <c r="F32" s="98"/>
      <c r="G32" s="261"/>
      <c r="H32" s="247"/>
      <c r="I32" s="245"/>
      <c r="J32" s="245"/>
      <c r="K32" s="246"/>
      <c r="L32" s="265"/>
      <c r="M32" s="242"/>
      <c r="N32" s="266"/>
      <c r="O32" s="99" t="s">
        <v>86</v>
      </c>
      <c r="P32" s="100"/>
      <c r="Q32" s="100"/>
      <c r="R32" s="101"/>
      <c r="S32" s="102"/>
      <c r="T32" s="103" t="str">
        <f>IF(T31="","",VLOOKUP(T31,'シフト記号表（勤務時間帯）'!$C$5:$W$46,21,FALSE))</f>
        <v/>
      </c>
      <c r="U32" s="104" t="str">
        <f>IF(U31="","",VLOOKUP(U31,'シフト記号表（勤務時間帯）'!$C$5:$W$46,21,FALSE))</f>
        <v/>
      </c>
      <c r="V32" s="104" t="str">
        <f>IF(V31="","",VLOOKUP(V31,'シフト記号表（勤務時間帯）'!$C$5:$W$46,21,FALSE))</f>
        <v/>
      </c>
      <c r="W32" s="104" t="str">
        <f>IF(W31="","",VLOOKUP(W31,'シフト記号表（勤務時間帯）'!$C$5:$W$46,21,FALSE))</f>
        <v/>
      </c>
      <c r="X32" s="104" t="str">
        <f>IF(X31="","",VLOOKUP(X31,'シフト記号表（勤務時間帯）'!$C$5:$W$46,21,FALSE))</f>
        <v/>
      </c>
      <c r="Y32" s="104" t="str">
        <f>IF(Y31="","",VLOOKUP(Y31,'シフト記号表（勤務時間帯）'!$C$5:$W$46,21,FALSE))</f>
        <v/>
      </c>
      <c r="Z32" s="105" t="str">
        <f>IF(Z31="","",VLOOKUP(Z31,'シフト記号表（勤務時間帯）'!$C$5:$W$46,21,FALSE))</f>
        <v/>
      </c>
      <c r="AA32" s="103" t="str">
        <f>IF(AA31="","",VLOOKUP(AA31,'シフト記号表（勤務時間帯）'!$C$5:$W$46,21,FALSE))</f>
        <v/>
      </c>
      <c r="AB32" s="104" t="str">
        <f>IF(AB31="","",VLOOKUP(AB31,'シフト記号表（勤務時間帯）'!$C$5:$W$46,21,FALSE))</f>
        <v/>
      </c>
      <c r="AC32" s="104" t="str">
        <f>IF(AC31="","",VLOOKUP(AC31,'シフト記号表（勤務時間帯）'!$C$5:$W$46,21,FALSE))</f>
        <v/>
      </c>
      <c r="AD32" s="104" t="str">
        <f>IF(AD31="","",VLOOKUP(AD31,'シフト記号表（勤務時間帯）'!$C$5:$W$46,21,FALSE))</f>
        <v/>
      </c>
      <c r="AE32" s="104" t="str">
        <f>IF(AE31="","",VLOOKUP(AE31,'シフト記号表（勤務時間帯）'!$C$5:$W$46,21,FALSE))</f>
        <v/>
      </c>
      <c r="AF32" s="104" t="str">
        <f>IF(AF31="","",VLOOKUP(AF31,'シフト記号表（勤務時間帯）'!$C$5:$W$46,21,FALSE))</f>
        <v/>
      </c>
      <c r="AG32" s="105" t="str">
        <f>IF(AG31="","",VLOOKUP(AG31,'シフト記号表（勤務時間帯）'!$C$5:$W$46,21,FALSE))</f>
        <v/>
      </c>
      <c r="AH32" s="103" t="str">
        <f>IF(AH31="","",VLOOKUP(AH31,'シフト記号表（勤務時間帯）'!$C$5:$W$46,21,FALSE))</f>
        <v/>
      </c>
      <c r="AI32" s="104" t="str">
        <f>IF(AI31="","",VLOOKUP(AI31,'シフト記号表（勤務時間帯）'!$C$5:$W$46,21,FALSE))</f>
        <v/>
      </c>
      <c r="AJ32" s="104" t="str">
        <f>IF(AJ31="","",VLOOKUP(AJ31,'シフト記号表（勤務時間帯）'!$C$5:$W$46,21,FALSE))</f>
        <v/>
      </c>
      <c r="AK32" s="104" t="str">
        <f>IF(AK31="","",VLOOKUP(AK31,'シフト記号表（勤務時間帯）'!$C$5:$W$46,21,FALSE))</f>
        <v/>
      </c>
      <c r="AL32" s="104" t="str">
        <f>IF(AL31="","",VLOOKUP(AL31,'シフト記号表（勤務時間帯）'!$C$5:$W$46,21,FALSE))</f>
        <v/>
      </c>
      <c r="AM32" s="104" t="str">
        <f>IF(AM31="","",VLOOKUP(AM31,'シフト記号表（勤務時間帯）'!$C$5:$W$46,21,FALSE))</f>
        <v/>
      </c>
      <c r="AN32" s="105" t="str">
        <f>IF(AN31="","",VLOOKUP(AN31,'シフト記号表（勤務時間帯）'!$C$5:$W$46,21,FALSE))</f>
        <v/>
      </c>
      <c r="AO32" s="103" t="str">
        <f>IF(AO31="","",VLOOKUP(AO31,'シフト記号表（勤務時間帯）'!$C$5:$W$46,21,FALSE))</f>
        <v/>
      </c>
      <c r="AP32" s="104" t="str">
        <f>IF(AP31="","",VLOOKUP(AP31,'シフト記号表（勤務時間帯）'!$C$5:$W$46,21,FALSE))</f>
        <v/>
      </c>
      <c r="AQ32" s="104" t="str">
        <f>IF(AQ31="","",VLOOKUP(AQ31,'シフト記号表（勤務時間帯）'!$C$5:$W$46,21,FALSE))</f>
        <v/>
      </c>
      <c r="AR32" s="104" t="str">
        <f>IF(AR31="","",VLOOKUP(AR31,'シフト記号表（勤務時間帯）'!$C$5:$W$46,21,FALSE))</f>
        <v/>
      </c>
      <c r="AS32" s="104" t="str">
        <f>IF(AS31="","",VLOOKUP(AS31,'シフト記号表（勤務時間帯）'!$C$5:$W$46,21,FALSE))</f>
        <v/>
      </c>
      <c r="AT32" s="104" t="str">
        <f>IF(AT31="","",VLOOKUP(AT31,'シフト記号表（勤務時間帯）'!$C$5:$W$46,21,FALSE))</f>
        <v/>
      </c>
      <c r="AU32" s="105" t="str">
        <f>IF(AU31="","",VLOOKUP(AU31,'シフト記号表（勤務時間帯）'!$C$5:$W$46,21,FALSE))</f>
        <v/>
      </c>
      <c r="AV32" s="103" t="str">
        <f>IF(AV31="","",VLOOKUP(AV31,'シフト記号表（勤務時間帯）'!$C$5:$W$46,21,FALSE))</f>
        <v/>
      </c>
      <c r="AW32" s="104" t="str">
        <f>IF(AW31="","",VLOOKUP(AW31,'シフト記号表（勤務時間帯）'!$C$5:$W$46,21,FALSE))</f>
        <v/>
      </c>
      <c r="AX32" s="106" t="str">
        <f>IF(AX31="","",VLOOKUP(AX31,'シフト記号表（勤務時間帯）'!$C$5:$W$46,21,FALSE))</f>
        <v/>
      </c>
      <c r="AY32" s="248">
        <f>IF($BB$3="計画",SUM(T32:AU32),IF($BB$3="実績",SUM(T32:AX32),""))</f>
        <v>0</v>
      </c>
      <c r="AZ32" s="249"/>
      <c r="BA32" s="250">
        <f>IF($BB$3="計画",AY32/4,IF($BB$3="実績",(AY32/($BB$7/7)),""))</f>
        <v>0</v>
      </c>
      <c r="BB32" s="251"/>
      <c r="BC32" s="241"/>
      <c r="BD32" s="242"/>
      <c r="BE32" s="242"/>
      <c r="BF32" s="242"/>
      <c r="BG32" s="243"/>
    </row>
    <row r="33" spans="2:59" ht="20.25" customHeight="1" x14ac:dyDescent="0.4">
      <c r="B33" s="107"/>
      <c r="C33" s="279"/>
      <c r="D33" s="280"/>
      <c r="E33" s="281"/>
      <c r="F33" s="108">
        <f>C32</f>
        <v>0</v>
      </c>
      <c r="G33" s="283"/>
      <c r="H33" s="282"/>
      <c r="I33" s="280"/>
      <c r="J33" s="280"/>
      <c r="K33" s="281"/>
      <c r="L33" s="284"/>
      <c r="M33" s="277"/>
      <c r="N33" s="285"/>
      <c r="O33" s="109" t="s">
        <v>87</v>
      </c>
      <c r="P33" s="110"/>
      <c r="Q33" s="110"/>
      <c r="R33" s="132"/>
      <c r="S33" s="133"/>
      <c r="T33" s="113" t="str">
        <f>IF(T31="","",VLOOKUP(T31,'シフト記号表（勤務時間帯）'!$C$5:$Y$46,23,FALSE))</f>
        <v/>
      </c>
      <c r="U33" s="114" t="str">
        <f>IF(U31="","",VLOOKUP(U31,'シフト記号表（勤務時間帯）'!$C$5:$Y$46,23,FALSE))</f>
        <v/>
      </c>
      <c r="V33" s="114" t="str">
        <f>IF(V31="","",VLOOKUP(V31,'シフト記号表（勤務時間帯）'!$C$5:$Y$46,23,FALSE))</f>
        <v/>
      </c>
      <c r="W33" s="114" t="str">
        <f>IF(W31="","",VLOOKUP(W31,'シフト記号表（勤務時間帯）'!$C$5:$Y$46,23,FALSE))</f>
        <v/>
      </c>
      <c r="X33" s="114" t="str">
        <f>IF(X31="","",VLOOKUP(X31,'シフト記号表（勤務時間帯）'!$C$5:$Y$46,23,FALSE))</f>
        <v/>
      </c>
      <c r="Y33" s="114" t="str">
        <f>IF(Y31="","",VLOOKUP(Y31,'シフト記号表（勤務時間帯）'!$C$5:$Y$46,23,FALSE))</f>
        <v/>
      </c>
      <c r="Z33" s="115" t="str">
        <f>IF(Z31="","",VLOOKUP(Z31,'シフト記号表（勤務時間帯）'!$C$5:$Y$46,23,FALSE))</f>
        <v/>
      </c>
      <c r="AA33" s="113" t="str">
        <f>IF(AA31="","",VLOOKUP(AA31,'シフト記号表（勤務時間帯）'!$C$5:$Y$46,23,FALSE))</f>
        <v/>
      </c>
      <c r="AB33" s="114" t="str">
        <f>IF(AB31="","",VLOOKUP(AB31,'シフト記号表（勤務時間帯）'!$C$5:$Y$46,23,FALSE))</f>
        <v/>
      </c>
      <c r="AC33" s="114" t="str">
        <f>IF(AC31="","",VLOOKUP(AC31,'シフト記号表（勤務時間帯）'!$C$5:$Y$46,23,FALSE))</f>
        <v/>
      </c>
      <c r="AD33" s="114" t="str">
        <f>IF(AD31="","",VLOOKUP(AD31,'シフト記号表（勤務時間帯）'!$C$5:$Y$46,23,FALSE))</f>
        <v/>
      </c>
      <c r="AE33" s="114" t="str">
        <f>IF(AE31="","",VLOOKUP(AE31,'シフト記号表（勤務時間帯）'!$C$5:$Y$46,23,FALSE))</f>
        <v/>
      </c>
      <c r="AF33" s="114" t="str">
        <f>IF(AF31="","",VLOOKUP(AF31,'シフト記号表（勤務時間帯）'!$C$5:$Y$46,23,FALSE))</f>
        <v/>
      </c>
      <c r="AG33" s="115" t="str">
        <f>IF(AG31="","",VLOOKUP(AG31,'シフト記号表（勤務時間帯）'!$C$5:$Y$46,23,FALSE))</f>
        <v/>
      </c>
      <c r="AH33" s="113" t="str">
        <f>IF(AH31="","",VLOOKUP(AH31,'シフト記号表（勤務時間帯）'!$C$5:$Y$46,23,FALSE))</f>
        <v/>
      </c>
      <c r="AI33" s="114" t="str">
        <f>IF(AI31="","",VLOOKUP(AI31,'シフト記号表（勤務時間帯）'!$C$5:$Y$46,23,FALSE))</f>
        <v/>
      </c>
      <c r="AJ33" s="114" t="str">
        <f>IF(AJ31="","",VLOOKUP(AJ31,'シフト記号表（勤務時間帯）'!$C$5:$Y$46,23,FALSE))</f>
        <v/>
      </c>
      <c r="AK33" s="114" t="str">
        <f>IF(AK31="","",VLOOKUP(AK31,'シフト記号表（勤務時間帯）'!$C$5:$Y$46,23,FALSE))</f>
        <v/>
      </c>
      <c r="AL33" s="114" t="str">
        <f>IF(AL31="","",VLOOKUP(AL31,'シフト記号表（勤務時間帯）'!$C$5:$Y$46,23,FALSE))</f>
        <v/>
      </c>
      <c r="AM33" s="114" t="str">
        <f>IF(AM31="","",VLOOKUP(AM31,'シフト記号表（勤務時間帯）'!$C$5:$Y$46,23,FALSE))</f>
        <v/>
      </c>
      <c r="AN33" s="115" t="str">
        <f>IF(AN31="","",VLOOKUP(AN31,'シフト記号表（勤務時間帯）'!$C$5:$Y$46,23,FALSE))</f>
        <v/>
      </c>
      <c r="AO33" s="113" t="str">
        <f>IF(AO31="","",VLOOKUP(AO31,'シフト記号表（勤務時間帯）'!$C$5:$Y$46,23,FALSE))</f>
        <v/>
      </c>
      <c r="AP33" s="114" t="str">
        <f>IF(AP31="","",VLOOKUP(AP31,'シフト記号表（勤務時間帯）'!$C$5:$Y$46,23,FALSE))</f>
        <v/>
      </c>
      <c r="AQ33" s="114" t="str">
        <f>IF(AQ31="","",VLOOKUP(AQ31,'シフト記号表（勤務時間帯）'!$C$5:$Y$46,23,FALSE))</f>
        <v/>
      </c>
      <c r="AR33" s="114" t="str">
        <f>IF(AR31="","",VLOOKUP(AR31,'シフト記号表（勤務時間帯）'!$C$5:$Y$46,23,FALSE))</f>
        <v/>
      </c>
      <c r="AS33" s="114" t="str">
        <f>IF(AS31="","",VLOOKUP(AS31,'シフト記号表（勤務時間帯）'!$C$5:$Y$46,23,FALSE))</f>
        <v/>
      </c>
      <c r="AT33" s="114" t="str">
        <f>IF(AT31="","",VLOOKUP(AT31,'シフト記号表（勤務時間帯）'!$C$5:$Y$46,23,FALSE))</f>
        <v/>
      </c>
      <c r="AU33" s="115" t="str">
        <f>IF(AU31="","",VLOOKUP(AU31,'シフト記号表（勤務時間帯）'!$C$5:$Y$46,23,FALSE))</f>
        <v/>
      </c>
      <c r="AV33" s="113" t="str">
        <f>IF(AV31="","",VLOOKUP(AV31,'シフト記号表（勤務時間帯）'!$C$5:$Y$46,23,FALSE))</f>
        <v/>
      </c>
      <c r="AW33" s="114" t="str">
        <f>IF(AW31="","",VLOOKUP(AW31,'シフト記号表（勤務時間帯）'!$C$5:$Y$46,23,FALSE))</f>
        <v/>
      </c>
      <c r="AX33" s="116" t="str">
        <f>IF(AX31="","",VLOOKUP(AX31,'シフト記号表（勤務時間帯）'!$C$5:$Y$46,23,FALSE))</f>
        <v/>
      </c>
      <c r="AY33" s="256">
        <f>IF($BB$3="計画",SUM(T33:AU33),IF($BB$3="実績",SUM(T33:AX33),""))</f>
        <v>0</v>
      </c>
      <c r="AZ33" s="257"/>
      <c r="BA33" s="258">
        <f>IF($BB$3="計画",AY33/4,IF($BB$3="実績",(AY33/($BB$7/7)),""))</f>
        <v>0</v>
      </c>
      <c r="BB33" s="259"/>
      <c r="BC33" s="276"/>
      <c r="BD33" s="277"/>
      <c r="BE33" s="277"/>
      <c r="BF33" s="277"/>
      <c r="BG33" s="278"/>
    </row>
    <row r="34" spans="2:59" ht="20.25" customHeight="1" x14ac:dyDescent="0.4">
      <c r="B34" s="117"/>
      <c r="C34" s="244"/>
      <c r="D34" s="245"/>
      <c r="E34" s="246"/>
      <c r="F34" s="98"/>
      <c r="G34" s="260"/>
      <c r="H34" s="247"/>
      <c r="I34" s="245"/>
      <c r="J34" s="245"/>
      <c r="K34" s="246"/>
      <c r="L34" s="263"/>
      <c r="M34" s="239"/>
      <c r="N34" s="264"/>
      <c r="O34" s="119" t="s">
        <v>18</v>
      </c>
      <c r="P34" s="128"/>
      <c r="Q34" s="128"/>
      <c r="R34" s="129"/>
      <c r="S34" s="134"/>
      <c r="T34" s="123"/>
      <c r="U34" s="124"/>
      <c r="V34" s="124"/>
      <c r="W34" s="124"/>
      <c r="X34" s="124"/>
      <c r="Y34" s="124"/>
      <c r="Z34" s="125"/>
      <c r="AA34" s="123"/>
      <c r="AB34" s="124"/>
      <c r="AC34" s="124"/>
      <c r="AD34" s="124"/>
      <c r="AE34" s="124"/>
      <c r="AF34" s="124"/>
      <c r="AG34" s="125"/>
      <c r="AH34" s="123"/>
      <c r="AI34" s="124"/>
      <c r="AJ34" s="124"/>
      <c r="AK34" s="124"/>
      <c r="AL34" s="124"/>
      <c r="AM34" s="124"/>
      <c r="AN34" s="125"/>
      <c r="AO34" s="123"/>
      <c r="AP34" s="124"/>
      <c r="AQ34" s="124"/>
      <c r="AR34" s="124"/>
      <c r="AS34" s="124"/>
      <c r="AT34" s="124"/>
      <c r="AU34" s="125"/>
      <c r="AV34" s="123"/>
      <c r="AW34" s="124"/>
      <c r="AX34" s="200"/>
      <c r="AY34" s="270"/>
      <c r="AZ34" s="271"/>
      <c r="BA34" s="272"/>
      <c r="BB34" s="273"/>
      <c r="BC34" s="238"/>
      <c r="BD34" s="239"/>
      <c r="BE34" s="239"/>
      <c r="BF34" s="239"/>
      <c r="BG34" s="240"/>
    </row>
    <row r="35" spans="2:59" ht="20.25" customHeight="1" x14ac:dyDescent="0.4">
      <c r="B35" s="97">
        <f>B32+1</f>
        <v>6</v>
      </c>
      <c r="C35" s="244"/>
      <c r="D35" s="245"/>
      <c r="E35" s="246"/>
      <c r="F35" s="98"/>
      <c r="G35" s="261"/>
      <c r="H35" s="247"/>
      <c r="I35" s="245"/>
      <c r="J35" s="245"/>
      <c r="K35" s="246"/>
      <c r="L35" s="265"/>
      <c r="M35" s="242"/>
      <c r="N35" s="266"/>
      <c r="O35" s="99" t="s">
        <v>86</v>
      </c>
      <c r="P35" s="100"/>
      <c r="Q35" s="100"/>
      <c r="R35" s="101"/>
      <c r="S35" s="102"/>
      <c r="T35" s="103" t="str">
        <f>IF(T34="","",VLOOKUP(T34,'シフト記号表（勤務時間帯）'!$C$5:$W$46,21,FALSE))</f>
        <v/>
      </c>
      <c r="U35" s="104" t="str">
        <f>IF(U34="","",VLOOKUP(U34,'シフト記号表（勤務時間帯）'!$C$5:$W$46,21,FALSE))</f>
        <v/>
      </c>
      <c r="V35" s="104" t="str">
        <f>IF(V34="","",VLOOKUP(V34,'シフト記号表（勤務時間帯）'!$C$5:$W$46,21,FALSE))</f>
        <v/>
      </c>
      <c r="W35" s="104" t="str">
        <f>IF(W34="","",VLOOKUP(W34,'シフト記号表（勤務時間帯）'!$C$5:$W$46,21,FALSE))</f>
        <v/>
      </c>
      <c r="X35" s="104" t="str">
        <f>IF(X34="","",VLOOKUP(X34,'シフト記号表（勤務時間帯）'!$C$5:$W$46,21,FALSE))</f>
        <v/>
      </c>
      <c r="Y35" s="104" t="str">
        <f>IF(Y34="","",VLOOKUP(Y34,'シフト記号表（勤務時間帯）'!$C$5:$W$46,21,FALSE))</f>
        <v/>
      </c>
      <c r="Z35" s="105" t="str">
        <f>IF(Z34="","",VLOOKUP(Z34,'シフト記号表（勤務時間帯）'!$C$5:$W$46,21,FALSE))</f>
        <v/>
      </c>
      <c r="AA35" s="103" t="str">
        <f>IF(AA34="","",VLOOKUP(AA34,'シフト記号表（勤務時間帯）'!$C$5:$W$46,21,FALSE))</f>
        <v/>
      </c>
      <c r="AB35" s="104" t="str">
        <f>IF(AB34="","",VLOOKUP(AB34,'シフト記号表（勤務時間帯）'!$C$5:$W$46,21,FALSE))</f>
        <v/>
      </c>
      <c r="AC35" s="104" t="str">
        <f>IF(AC34="","",VLOOKUP(AC34,'シフト記号表（勤務時間帯）'!$C$5:$W$46,21,FALSE))</f>
        <v/>
      </c>
      <c r="AD35" s="104" t="str">
        <f>IF(AD34="","",VLOOKUP(AD34,'シフト記号表（勤務時間帯）'!$C$5:$W$46,21,FALSE))</f>
        <v/>
      </c>
      <c r="AE35" s="104" t="str">
        <f>IF(AE34="","",VLOOKUP(AE34,'シフト記号表（勤務時間帯）'!$C$5:$W$46,21,FALSE))</f>
        <v/>
      </c>
      <c r="AF35" s="104" t="str">
        <f>IF(AF34="","",VLOOKUP(AF34,'シフト記号表（勤務時間帯）'!$C$5:$W$46,21,FALSE))</f>
        <v/>
      </c>
      <c r="AG35" s="105" t="str">
        <f>IF(AG34="","",VLOOKUP(AG34,'シフト記号表（勤務時間帯）'!$C$5:$W$46,21,FALSE))</f>
        <v/>
      </c>
      <c r="AH35" s="103" t="str">
        <f>IF(AH34="","",VLOOKUP(AH34,'シフト記号表（勤務時間帯）'!$C$5:$W$46,21,FALSE))</f>
        <v/>
      </c>
      <c r="AI35" s="104" t="str">
        <f>IF(AI34="","",VLOOKUP(AI34,'シフト記号表（勤務時間帯）'!$C$5:$W$46,21,FALSE))</f>
        <v/>
      </c>
      <c r="AJ35" s="104" t="str">
        <f>IF(AJ34="","",VLOOKUP(AJ34,'シフト記号表（勤務時間帯）'!$C$5:$W$46,21,FALSE))</f>
        <v/>
      </c>
      <c r="AK35" s="104" t="str">
        <f>IF(AK34="","",VLOOKUP(AK34,'シフト記号表（勤務時間帯）'!$C$5:$W$46,21,FALSE))</f>
        <v/>
      </c>
      <c r="AL35" s="104" t="str">
        <f>IF(AL34="","",VLOOKUP(AL34,'シフト記号表（勤務時間帯）'!$C$5:$W$46,21,FALSE))</f>
        <v/>
      </c>
      <c r="AM35" s="104" t="str">
        <f>IF(AM34="","",VLOOKUP(AM34,'シフト記号表（勤務時間帯）'!$C$5:$W$46,21,FALSE))</f>
        <v/>
      </c>
      <c r="AN35" s="105" t="str">
        <f>IF(AN34="","",VLOOKUP(AN34,'シフト記号表（勤務時間帯）'!$C$5:$W$46,21,FALSE))</f>
        <v/>
      </c>
      <c r="AO35" s="103" t="str">
        <f>IF(AO34="","",VLOOKUP(AO34,'シフト記号表（勤務時間帯）'!$C$5:$W$46,21,FALSE))</f>
        <v/>
      </c>
      <c r="AP35" s="104" t="str">
        <f>IF(AP34="","",VLOOKUP(AP34,'シフト記号表（勤務時間帯）'!$C$5:$W$46,21,FALSE))</f>
        <v/>
      </c>
      <c r="AQ35" s="104" t="str">
        <f>IF(AQ34="","",VLOOKUP(AQ34,'シフト記号表（勤務時間帯）'!$C$5:$W$46,21,FALSE))</f>
        <v/>
      </c>
      <c r="AR35" s="104" t="str">
        <f>IF(AR34="","",VLOOKUP(AR34,'シフト記号表（勤務時間帯）'!$C$5:$W$46,21,FALSE))</f>
        <v/>
      </c>
      <c r="AS35" s="104" t="str">
        <f>IF(AS34="","",VLOOKUP(AS34,'シフト記号表（勤務時間帯）'!$C$5:$W$46,21,FALSE))</f>
        <v/>
      </c>
      <c r="AT35" s="104" t="str">
        <f>IF(AT34="","",VLOOKUP(AT34,'シフト記号表（勤務時間帯）'!$C$5:$W$46,21,FALSE))</f>
        <v/>
      </c>
      <c r="AU35" s="105" t="str">
        <f>IF(AU34="","",VLOOKUP(AU34,'シフト記号表（勤務時間帯）'!$C$5:$W$46,21,FALSE))</f>
        <v/>
      </c>
      <c r="AV35" s="103" t="str">
        <f>IF(AV34="","",VLOOKUP(AV34,'シフト記号表（勤務時間帯）'!$C$5:$W$46,21,FALSE))</f>
        <v/>
      </c>
      <c r="AW35" s="104" t="str">
        <f>IF(AW34="","",VLOOKUP(AW34,'シフト記号表（勤務時間帯）'!$C$5:$W$46,21,FALSE))</f>
        <v/>
      </c>
      <c r="AX35" s="106" t="str">
        <f>IF(AX34="","",VLOOKUP(AX34,'シフト記号表（勤務時間帯）'!$C$5:$W$46,21,FALSE))</f>
        <v/>
      </c>
      <c r="AY35" s="248">
        <f>IF($BB$3="計画",SUM(T35:AU35),IF($BB$3="実績",SUM(T35:AX35),""))</f>
        <v>0</v>
      </c>
      <c r="AZ35" s="249"/>
      <c r="BA35" s="250">
        <f>IF($BB$3="計画",AY35/4,IF($BB$3="実績",(AY35/($BB$7/7)),""))</f>
        <v>0</v>
      </c>
      <c r="BB35" s="251"/>
      <c r="BC35" s="241"/>
      <c r="BD35" s="242"/>
      <c r="BE35" s="242"/>
      <c r="BF35" s="242"/>
      <c r="BG35" s="243"/>
    </row>
    <row r="36" spans="2:59" ht="20.25" customHeight="1" x14ac:dyDescent="0.4">
      <c r="B36" s="107"/>
      <c r="C36" s="279"/>
      <c r="D36" s="280"/>
      <c r="E36" s="281"/>
      <c r="F36" s="108">
        <f>C35</f>
        <v>0</v>
      </c>
      <c r="G36" s="283"/>
      <c r="H36" s="282"/>
      <c r="I36" s="280"/>
      <c r="J36" s="280"/>
      <c r="K36" s="281"/>
      <c r="L36" s="284"/>
      <c r="M36" s="277"/>
      <c r="N36" s="285"/>
      <c r="O36" s="109" t="s">
        <v>87</v>
      </c>
      <c r="P36" s="131"/>
      <c r="Q36" s="131"/>
      <c r="R36" s="111"/>
      <c r="S36" s="112"/>
      <c r="T36" s="113" t="str">
        <f>IF(T34="","",VLOOKUP(T34,'シフト記号表（勤務時間帯）'!$C$5:$Y$46,23,FALSE))</f>
        <v/>
      </c>
      <c r="U36" s="114" t="str">
        <f>IF(U34="","",VLOOKUP(U34,'シフト記号表（勤務時間帯）'!$C$5:$Y$46,23,FALSE))</f>
        <v/>
      </c>
      <c r="V36" s="114" t="str">
        <f>IF(V34="","",VLOOKUP(V34,'シフト記号表（勤務時間帯）'!$C$5:$Y$46,23,FALSE))</f>
        <v/>
      </c>
      <c r="W36" s="114" t="str">
        <f>IF(W34="","",VLOOKUP(W34,'シフト記号表（勤務時間帯）'!$C$5:$Y$46,23,FALSE))</f>
        <v/>
      </c>
      <c r="X36" s="114" t="str">
        <f>IF(X34="","",VLOOKUP(X34,'シフト記号表（勤務時間帯）'!$C$5:$Y$46,23,FALSE))</f>
        <v/>
      </c>
      <c r="Y36" s="114" t="str">
        <f>IF(Y34="","",VLOOKUP(Y34,'シフト記号表（勤務時間帯）'!$C$5:$Y$46,23,FALSE))</f>
        <v/>
      </c>
      <c r="Z36" s="115" t="str">
        <f>IF(Z34="","",VLOOKUP(Z34,'シフト記号表（勤務時間帯）'!$C$5:$Y$46,23,FALSE))</f>
        <v/>
      </c>
      <c r="AA36" s="113" t="str">
        <f>IF(AA34="","",VLOOKUP(AA34,'シフト記号表（勤務時間帯）'!$C$5:$Y$46,23,FALSE))</f>
        <v/>
      </c>
      <c r="AB36" s="114" t="str">
        <f>IF(AB34="","",VLOOKUP(AB34,'シフト記号表（勤務時間帯）'!$C$5:$Y$46,23,FALSE))</f>
        <v/>
      </c>
      <c r="AC36" s="114" t="str">
        <f>IF(AC34="","",VLOOKUP(AC34,'シフト記号表（勤務時間帯）'!$C$5:$Y$46,23,FALSE))</f>
        <v/>
      </c>
      <c r="AD36" s="114" t="str">
        <f>IF(AD34="","",VLOOKUP(AD34,'シフト記号表（勤務時間帯）'!$C$5:$Y$46,23,FALSE))</f>
        <v/>
      </c>
      <c r="AE36" s="114" t="str">
        <f>IF(AE34="","",VLOOKUP(AE34,'シフト記号表（勤務時間帯）'!$C$5:$Y$46,23,FALSE))</f>
        <v/>
      </c>
      <c r="AF36" s="114" t="str">
        <f>IF(AF34="","",VLOOKUP(AF34,'シフト記号表（勤務時間帯）'!$C$5:$Y$46,23,FALSE))</f>
        <v/>
      </c>
      <c r="AG36" s="115" t="str">
        <f>IF(AG34="","",VLOOKUP(AG34,'シフト記号表（勤務時間帯）'!$C$5:$Y$46,23,FALSE))</f>
        <v/>
      </c>
      <c r="AH36" s="113" t="str">
        <f>IF(AH34="","",VLOOKUP(AH34,'シフト記号表（勤務時間帯）'!$C$5:$Y$46,23,FALSE))</f>
        <v/>
      </c>
      <c r="AI36" s="114" t="str">
        <f>IF(AI34="","",VLOOKUP(AI34,'シフト記号表（勤務時間帯）'!$C$5:$Y$46,23,FALSE))</f>
        <v/>
      </c>
      <c r="AJ36" s="114" t="str">
        <f>IF(AJ34="","",VLOOKUP(AJ34,'シフト記号表（勤務時間帯）'!$C$5:$Y$46,23,FALSE))</f>
        <v/>
      </c>
      <c r="AK36" s="114" t="str">
        <f>IF(AK34="","",VLOOKUP(AK34,'シフト記号表（勤務時間帯）'!$C$5:$Y$46,23,FALSE))</f>
        <v/>
      </c>
      <c r="AL36" s="114" t="str">
        <f>IF(AL34="","",VLOOKUP(AL34,'シフト記号表（勤務時間帯）'!$C$5:$Y$46,23,FALSE))</f>
        <v/>
      </c>
      <c r="AM36" s="114" t="str">
        <f>IF(AM34="","",VLOOKUP(AM34,'シフト記号表（勤務時間帯）'!$C$5:$Y$46,23,FALSE))</f>
        <v/>
      </c>
      <c r="AN36" s="115" t="str">
        <f>IF(AN34="","",VLOOKUP(AN34,'シフト記号表（勤務時間帯）'!$C$5:$Y$46,23,FALSE))</f>
        <v/>
      </c>
      <c r="AO36" s="113" t="str">
        <f>IF(AO34="","",VLOOKUP(AO34,'シフト記号表（勤務時間帯）'!$C$5:$Y$46,23,FALSE))</f>
        <v/>
      </c>
      <c r="AP36" s="114" t="str">
        <f>IF(AP34="","",VLOOKUP(AP34,'シフト記号表（勤務時間帯）'!$C$5:$Y$46,23,FALSE))</f>
        <v/>
      </c>
      <c r="AQ36" s="114" t="str">
        <f>IF(AQ34="","",VLOOKUP(AQ34,'シフト記号表（勤務時間帯）'!$C$5:$Y$46,23,FALSE))</f>
        <v/>
      </c>
      <c r="AR36" s="114" t="str">
        <f>IF(AR34="","",VLOOKUP(AR34,'シフト記号表（勤務時間帯）'!$C$5:$Y$46,23,FALSE))</f>
        <v/>
      </c>
      <c r="AS36" s="114" t="str">
        <f>IF(AS34="","",VLOOKUP(AS34,'シフト記号表（勤務時間帯）'!$C$5:$Y$46,23,FALSE))</f>
        <v/>
      </c>
      <c r="AT36" s="114" t="str">
        <f>IF(AT34="","",VLOOKUP(AT34,'シフト記号表（勤務時間帯）'!$C$5:$Y$46,23,FALSE))</f>
        <v/>
      </c>
      <c r="AU36" s="115" t="str">
        <f>IF(AU34="","",VLOOKUP(AU34,'シフト記号表（勤務時間帯）'!$C$5:$Y$46,23,FALSE))</f>
        <v/>
      </c>
      <c r="AV36" s="113" t="str">
        <f>IF(AV34="","",VLOOKUP(AV34,'シフト記号表（勤務時間帯）'!$C$5:$Y$46,23,FALSE))</f>
        <v/>
      </c>
      <c r="AW36" s="114" t="str">
        <f>IF(AW34="","",VLOOKUP(AW34,'シフト記号表（勤務時間帯）'!$C$5:$Y$46,23,FALSE))</f>
        <v/>
      </c>
      <c r="AX36" s="116" t="str">
        <f>IF(AX34="","",VLOOKUP(AX34,'シフト記号表（勤務時間帯）'!$C$5:$Y$46,23,FALSE))</f>
        <v/>
      </c>
      <c r="AY36" s="256">
        <f>IF($BB$3="計画",SUM(T36:AU36),IF($BB$3="実績",SUM(T36:AX36),""))</f>
        <v>0</v>
      </c>
      <c r="AZ36" s="257"/>
      <c r="BA36" s="258">
        <f>IF($BB$3="計画",AY36/4,IF($BB$3="実績",(AY36/($BB$7/7)),""))</f>
        <v>0</v>
      </c>
      <c r="BB36" s="259"/>
      <c r="BC36" s="276"/>
      <c r="BD36" s="277"/>
      <c r="BE36" s="277"/>
      <c r="BF36" s="277"/>
      <c r="BG36" s="278"/>
    </row>
    <row r="37" spans="2:59" ht="20.25" customHeight="1" x14ac:dyDescent="0.4">
      <c r="B37" s="117"/>
      <c r="C37" s="244"/>
      <c r="D37" s="245"/>
      <c r="E37" s="246"/>
      <c r="F37" s="98"/>
      <c r="G37" s="260"/>
      <c r="H37" s="247"/>
      <c r="I37" s="245"/>
      <c r="J37" s="245"/>
      <c r="K37" s="246"/>
      <c r="L37" s="263"/>
      <c r="M37" s="239"/>
      <c r="N37" s="264"/>
      <c r="O37" s="119" t="s">
        <v>18</v>
      </c>
      <c r="P37" s="120"/>
      <c r="Q37" s="120"/>
      <c r="R37" s="121"/>
      <c r="S37" s="122"/>
      <c r="T37" s="123"/>
      <c r="U37" s="124"/>
      <c r="V37" s="124"/>
      <c r="W37" s="124"/>
      <c r="X37" s="124"/>
      <c r="Y37" s="124"/>
      <c r="Z37" s="125"/>
      <c r="AA37" s="123"/>
      <c r="AB37" s="124"/>
      <c r="AC37" s="124"/>
      <c r="AD37" s="124"/>
      <c r="AE37" s="124"/>
      <c r="AF37" s="124"/>
      <c r="AG37" s="125"/>
      <c r="AH37" s="123"/>
      <c r="AI37" s="124"/>
      <c r="AJ37" s="124"/>
      <c r="AK37" s="124"/>
      <c r="AL37" s="124"/>
      <c r="AM37" s="124"/>
      <c r="AN37" s="125"/>
      <c r="AO37" s="123"/>
      <c r="AP37" s="124"/>
      <c r="AQ37" s="124"/>
      <c r="AR37" s="124"/>
      <c r="AS37" s="124"/>
      <c r="AT37" s="124"/>
      <c r="AU37" s="125"/>
      <c r="AV37" s="123"/>
      <c r="AW37" s="124"/>
      <c r="AX37" s="200"/>
      <c r="AY37" s="270"/>
      <c r="AZ37" s="271"/>
      <c r="BA37" s="272"/>
      <c r="BB37" s="273"/>
      <c r="BC37" s="238"/>
      <c r="BD37" s="239"/>
      <c r="BE37" s="239"/>
      <c r="BF37" s="239"/>
      <c r="BG37" s="240"/>
    </row>
    <row r="38" spans="2:59" ht="20.25" customHeight="1" x14ac:dyDescent="0.4">
      <c r="B38" s="97">
        <f>B35+1</f>
        <v>7</v>
      </c>
      <c r="C38" s="244"/>
      <c r="D38" s="245"/>
      <c r="E38" s="246"/>
      <c r="F38" s="98"/>
      <c r="G38" s="261"/>
      <c r="H38" s="247"/>
      <c r="I38" s="245"/>
      <c r="J38" s="245"/>
      <c r="K38" s="246"/>
      <c r="L38" s="265"/>
      <c r="M38" s="242"/>
      <c r="N38" s="266"/>
      <c r="O38" s="99" t="s">
        <v>86</v>
      </c>
      <c r="P38" s="100"/>
      <c r="Q38" s="100"/>
      <c r="R38" s="101"/>
      <c r="S38" s="102"/>
      <c r="T38" s="103" t="str">
        <f>IF(T37="","",VLOOKUP(T37,'シフト記号表（勤務時間帯）'!$C$5:$W$46,21,FALSE))</f>
        <v/>
      </c>
      <c r="U38" s="104" t="str">
        <f>IF(U37="","",VLOOKUP(U37,'シフト記号表（勤務時間帯）'!$C$5:$W$46,21,FALSE))</f>
        <v/>
      </c>
      <c r="V38" s="104" t="str">
        <f>IF(V37="","",VLOOKUP(V37,'シフト記号表（勤務時間帯）'!$C$5:$W$46,21,FALSE))</f>
        <v/>
      </c>
      <c r="W38" s="104" t="str">
        <f>IF(W37="","",VLOOKUP(W37,'シフト記号表（勤務時間帯）'!$C$5:$W$46,21,FALSE))</f>
        <v/>
      </c>
      <c r="X38" s="104" t="str">
        <f>IF(X37="","",VLOOKUP(X37,'シフト記号表（勤務時間帯）'!$C$5:$W$46,21,FALSE))</f>
        <v/>
      </c>
      <c r="Y38" s="104" t="str">
        <f>IF(Y37="","",VLOOKUP(Y37,'シフト記号表（勤務時間帯）'!$C$5:$W$46,21,FALSE))</f>
        <v/>
      </c>
      <c r="Z38" s="105" t="str">
        <f>IF(Z37="","",VLOOKUP(Z37,'シフト記号表（勤務時間帯）'!$C$5:$W$46,21,FALSE))</f>
        <v/>
      </c>
      <c r="AA38" s="103" t="str">
        <f>IF(AA37="","",VLOOKUP(AA37,'シフト記号表（勤務時間帯）'!$C$5:$W$46,21,FALSE))</f>
        <v/>
      </c>
      <c r="AB38" s="104" t="str">
        <f>IF(AB37="","",VLOOKUP(AB37,'シフト記号表（勤務時間帯）'!$C$5:$W$46,21,FALSE))</f>
        <v/>
      </c>
      <c r="AC38" s="104" t="str">
        <f>IF(AC37="","",VLOOKUP(AC37,'シフト記号表（勤務時間帯）'!$C$5:$W$46,21,FALSE))</f>
        <v/>
      </c>
      <c r="AD38" s="104" t="str">
        <f>IF(AD37="","",VLOOKUP(AD37,'シフト記号表（勤務時間帯）'!$C$5:$W$46,21,FALSE))</f>
        <v/>
      </c>
      <c r="AE38" s="104" t="str">
        <f>IF(AE37="","",VLOOKUP(AE37,'シフト記号表（勤務時間帯）'!$C$5:$W$46,21,FALSE))</f>
        <v/>
      </c>
      <c r="AF38" s="104" t="str">
        <f>IF(AF37="","",VLOOKUP(AF37,'シフト記号表（勤務時間帯）'!$C$5:$W$46,21,FALSE))</f>
        <v/>
      </c>
      <c r="AG38" s="105" t="str">
        <f>IF(AG37="","",VLOOKUP(AG37,'シフト記号表（勤務時間帯）'!$C$5:$W$46,21,FALSE))</f>
        <v/>
      </c>
      <c r="AH38" s="103" t="str">
        <f>IF(AH37="","",VLOOKUP(AH37,'シフト記号表（勤務時間帯）'!$C$5:$W$46,21,FALSE))</f>
        <v/>
      </c>
      <c r="AI38" s="104" t="str">
        <f>IF(AI37="","",VLOOKUP(AI37,'シフト記号表（勤務時間帯）'!$C$5:$W$46,21,FALSE))</f>
        <v/>
      </c>
      <c r="AJ38" s="104" t="str">
        <f>IF(AJ37="","",VLOOKUP(AJ37,'シフト記号表（勤務時間帯）'!$C$5:$W$46,21,FALSE))</f>
        <v/>
      </c>
      <c r="AK38" s="104" t="str">
        <f>IF(AK37="","",VLOOKUP(AK37,'シフト記号表（勤務時間帯）'!$C$5:$W$46,21,FALSE))</f>
        <v/>
      </c>
      <c r="AL38" s="104" t="str">
        <f>IF(AL37="","",VLOOKUP(AL37,'シフト記号表（勤務時間帯）'!$C$5:$W$46,21,FALSE))</f>
        <v/>
      </c>
      <c r="AM38" s="104" t="str">
        <f>IF(AM37="","",VLOOKUP(AM37,'シフト記号表（勤務時間帯）'!$C$5:$W$46,21,FALSE))</f>
        <v/>
      </c>
      <c r="AN38" s="105" t="str">
        <f>IF(AN37="","",VLOOKUP(AN37,'シフト記号表（勤務時間帯）'!$C$5:$W$46,21,FALSE))</f>
        <v/>
      </c>
      <c r="AO38" s="103" t="str">
        <f>IF(AO37="","",VLOOKUP(AO37,'シフト記号表（勤務時間帯）'!$C$5:$W$46,21,FALSE))</f>
        <v/>
      </c>
      <c r="AP38" s="104" t="str">
        <f>IF(AP37="","",VLOOKUP(AP37,'シフト記号表（勤務時間帯）'!$C$5:$W$46,21,FALSE))</f>
        <v/>
      </c>
      <c r="AQ38" s="104" t="str">
        <f>IF(AQ37="","",VLOOKUP(AQ37,'シフト記号表（勤務時間帯）'!$C$5:$W$46,21,FALSE))</f>
        <v/>
      </c>
      <c r="AR38" s="104" t="str">
        <f>IF(AR37="","",VLOOKUP(AR37,'シフト記号表（勤務時間帯）'!$C$5:$W$46,21,FALSE))</f>
        <v/>
      </c>
      <c r="AS38" s="104" t="str">
        <f>IF(AS37="","",VLOOKUP(AS37,'シフト記号表（勤務時間帯）'!$C$5:$W$46,21,FALSE))</f>
        <v/>
      </c>
      <c r="AT38" s="104" t="str">
        <f>IF(AT37="","",VLOOKUP(AT37,'シフト記号表（勤務時間帯）'!$C$5:$W$46,21,FALSE))</f>
        <v/>
      </c>
      <c r="AU38" s="105" t="str">
        <f>IF(AU37="","",VLOOKUP(AU37,'シフト記号表（勤務時間帯）'!$C$5:$W$46,21,FALSE))</f>
        <v/>
      </c>
      <c r="AV38" s="103" t="str">
        <f>IF(AV37="","",VLOOKUP(AV37,'シフト記号表（勤務時間帯）'!$C$5:$W$46,21,FALSE))</f>
        <v/>
      </c>
      <c r="AW38" s="104" t="str">
        <f>IF(AW37="","",VLOOKUP(AW37,'シフト記号表（勤務時間帯）'!$C$5:$W$46,21,FALSE))</f>
        <v/>
      </c>
      <c r="AX38" s="106" t="str">
        <f>IF(AX37="","",VLOOKUP(AX37,'シフト記号表（勤務時間帯）'!$C$5:$W$46,21,FALSE))</f>
        <v/>
      </c>
      <c r="AY38" s="248">
        <f>IF($BB$3="計画",SUM(T38:AU38),IF($BB$3="実績",SUM(T38:AX38),""))</f>
        <v>0</v>
      </c>
      <c r="AZ38" s="249"/>
      <c r="BA38" s="250">
        <f>IF($BB$3="計画",AY38/4,IF($BB$3="実績",(AY38/($BB$7/7)),""))</f>
        <v>0</v>
      </c>
      <c r="BB38" s="251"/>
      <c r="BC38" s="241"/>
      <c r="BD38" s="242"/>
      <c r="BE38" s="242"/>
      <c r="BF38" s="242"/>
      <c r="BG38" s="243"/>
    </row>
    <row r="39" spans="2:59" ht="20.25" customHeight="1" x14ac:dyDescent="0.4">
      <c r="B39" s="107"/>
      <c r="C39" s="279"/>
      <c r="D39" s="280"/>
      <c r="E39" s="281"/>
      <c r="F39" s="108">
        <f>C38</f>
        <v>0</v>
      </c>
      <c r="G39" s="283"/>
      <c r="H39" s="282"/>
      <c r="I39" s="280"/>
      <c r="J39" s="280"/>
      <c r="K39" s="281"/>
      <c r="L39" s="284"/>
      <c r="M39" s="277"/>
      <c r="N39" s="285"/>
      <c r="O39" s="109" t="s">
        <v>87</v>
      </c>
      <c r="P39" s="128"/>
      <c r="Q39" s="128"/>
      <c r="R39" s="129"/>
      <c r="S39" s="130"/>
      <c r="T39" s="113" t="str">
        <f>IF(T37="","",VLOOKUP(T37,'シフト記号表（勤務時間帯）'!$C$5:$Y$46,23,FALSE))</f>
        <v/>
      </c>
      <c r="U39" s="114" t="str">
        <f>IF(U37="","",VLOOKUP(U37,'シフト記号表（勤務時間帯）'!$C$5:$Y$46,23,FALSE))</f>
        <v/>
      </c>
      <c r="V39" s="114" t="str">
        <f>IF(V37="","",VLOOKUP(V37,'シフト記号表（勤務時間帯）'!$C$5:$Y$46,23,FALSE))</f>
        <v/>
      </c>
      <c r="W39" s="114" t="str">
        <f>IF(W37="","",VLOOKUP(W37,'シフト記号表（勤務時間帯）'!$C$5:$Y$46,23,FALSE))</f>
        <v/>
      </c>
      <c r="X39" s="114" t="str">
        <f>IF(X37="","",VLOOKUP(X37,'シフト記号表（勤務時間帯）'!$C$5:$Y$46,23,FALSE))</f>
        <v/>
      </c>
      <c r="Y39" s="114" t="str">
        <f>IF(Y37="","",VLOOKUP(Y37,'シフト記号表（勤務時間帯）'!$C$5:$Y$46,23,FALSE))</f>
        <v/>
      </c>
      <c r="Z39" s="115" t="str">
        <f>IF(Z37="","",VLOOKUP(Z37,'シフト記号表（勤務時間帯）'!$C$5:$Y$46,23,FALSE))</f>
        <v/>
      </c>
      <c r="AA39" s="113" t="str">
        <f>IF(AA37="","",VLOOKUP(AA37,'シフト記号表（勤務時間帯）'!$C$5:$Y$46,23,FALSE))</f>
        <v/>
      </c>
      <c r="AB39" s="114" t="str">
        <f>IF(AB37="","",VLOOKUP(AB37,'シフト記号表（勤務時間帯）'!$C$5:$Y$46,23,FALSE))</f>
        <v/>
      </c>
      <c r="AC39" s="114" t="str">
        <f>IF(AC37="","",VLOOKUP(AC37,'シフト記号表（勤務時間帯）'!$C$5:$Y$46,23,FALSE))</f>
        <v/>
      </c>
      <c r="AD39" s="114" t="str">
        <f>IF(AD37="","",VLOOKUP(AD37,'シフト記号表（勤務時間帯）'!$C$5:$Y$46,23,FALSE))</f>
        <v/>
      </c>
      <c r="AE39" s="114" t="str">
        <f>IF(AE37="","",VLOOKUP(AE37,'シフト記号表（勤務時間帯）'!$C$5:$Y$46,23,FALSE))</f>
        <v/>
      </c>
      <c r="AF39" s="114" t="str">
        <f>IF(AF37="","",VLOOKUP(AF37,'シフト記号表（勤務時間帯）'!$C$5:$Y$46,23,FALSE))</f>
        <v/>
      </c>
      <c r="AG39" s="115" t="str">
        <f>IF(AG37="","",VLOOKUP(AG37,'シフト記号表（勤務時間帯）'!$C$5:$Y$46,23,FALSE))</f>
        <v/>
      </c>
      <c r="AH39" s="113" t="str">
        <f>IF(AH37="","",VLOOKUP(AH37,'シフト記号表（勤務時間帯）'!$C$5:$Y$46,23,FALSE))</f>
        <v/>
      </c>
      <c r="AI39" s="114" t="str">
        <f>IF(AI37="","",VLOOKUP(AI37,'シフト記号表（勤務時間帯）'!$C$5:$Y$46,23,FALSE))</f>
        <v/>
      </c>
      <c r="AJ39" s="114" t="str">
        <f>IF(AJ37="","",VLOOKUP(AJ37,'シフト記号表（勤務時間帯）'!$C$5:$Y$46,23,FALSE))</f>
        <v/>
      </c>
      <c r="AK39" s="114" t="str">
        <f>IF(AK37="","",VLOOKUP(AK37,'シフト記号表（勤務時間帯）'!$C$5:$Y$46,23,FALSE))</f>
        <v/>
      </c>
      <c r="AL39" s="114" t="str">
        <f>IF(AL37="","",VLOOKUP(AL37,'シフト記号表（勤務時間帯）'!$C$5:$Y$46,23,FALSE))</f>
        <v/>
      </c>
      <c r="AM39" s="114" t="str">
        <f>IF(AM37="","",VLOOKUP(AM37,'シフト記号表（勤務時間帯）'!$C$5:$Y$46,23,FALSE))</f>
        <v/>
      </c>
      <c r="AN39" s="115" t="str">
        <f>IF(AN37="","",VLOOKUP(AN37,'シフト記号表（勤務時間帯）'!$C$5:$Y$46,23,FALSE))</f>
        <v/>
      </c>
      <c r="AO39" s="113" t="str">
        <f>IF(AO37="","",VLOOKUP(AO37,'シフト記号表（勤務時間帯）'!$C$5:$Y$46,23,FALSE))</f>
        <v/>
      </c>
      <c r="AP39" s="114" t="str">
        <f>IF(AP37="","",VLOOKUP(AP37,'シフト記号表（勤務時間帯）'!$C$5:$Y$46,23,FALSE))</f>
        <v/>
      </c>
      <c r="AQ39" s="114" t="str">
        <f>IF(AQ37="","",VLOOKUP(AQ37,'シフト記号表（勤務時間帯）'!$C$5:$Y$46,23,FALSE))</f>
        <v/>
      </c>
      <c r="AR39" s="114" t="str">
        <f>IF(AR37="","",VLOOKUP(AR37,'シフト記号表（勤務時間帯）'!$C$5:$Y$46,23,FALSE))</f>
        <v/>
      </c>
      <c r="AS39" s="114" t="str">
        <f>IF(AS37="","",VLOOKUP(AS37,'シフト記号表（勤務時間帯）'!$C$5:$Y$46,23,FALSE))</f>
        <v/>
      </c>
      <c r="AT39" s="114" t="str">
        <f>IF(AT37="","",VLOOKUP(AT37,'シフト記号表（勤務時間帯）'!$C$5:$Y$46,23,FALSE))</f>
        <v/>
      </c>
      <c r="AU39" s="115" t="str">
        <f>IF(AU37="","",VLOOKUP(AU37,'シフト記号表（勤務時間帯）'!$C$5:$Y$46,23,FALSE))</f>
        <v/>
      </c>
      <c r="AV39" s="113" t="str">
        <f>IF(AV37="","",VLOOKUP(AV37,'シフト記号表（勤務時間帯）'!$C$5:$Y$46,23,FALSE))</f>
        <v/>
      </c>
      <c r="AW39" s="114" t="str">
        <f>IF(AW37="","",VLOOKUP(AW37,'シフト記号表（勤務時間帯）'!$C$5:$Y$46,23,FALSE))</f>
        <v/>
      </c>
      <c r="AX39" s="116" t="str">
        <f>IF(AX37="","",VLOOKUP(AX37,'シフト記号表（勤務時間帯）'!$C$5:$Y$46,23,FALSE))</f>
        <v/>
      </c>
      <c r="AY39" s="256">
        <f>IF($BB$3="計画",SUM(T39:AU39),IF($BB$3="実績",SUM(T39:AX39),""))</f>
        <v>0</v>
      </c>
      <c r="AZ39" s="257"/>
      <c r="BA39" s="258">
        <f>IF($BB$3="計画",AY39/4,IF($BB$3="実績",(AY39/($BB$7/7)),""))</f>
        <v>0</v>
      </c>
      <c r="BB39" s="259"/>
      <c r="BC39" s="276"/>
      <c r="BD39" s="277"/>
      <c r="BE39" s="277"/>
      <c r="BF39" s="277"/>
      <c r="BG39" s="278"/>
    </row>
    <row r="40" spans="2:59" ht="20.25" customHeight="1" x14ac:dyDescent="0.4">
      <c r="B40" s="117"/>
      <c r="C40" s="244"/>
      <c r="D40" s="245"/>
      <c r="E40" s="246"/>
      <c r="F40" s="98"/>
      <c r="G40" s="260"/>
      <c r="H40" s="247"/>
      <c r="I40" s="245"/>
      <c r="J40" s="245"/>
      <c r="K40" s="246"/>
      <c r="L40" s="263"/>
      <c r="M40" s="239"/>
      <c r="N40" s="264"/>
      <c r="O40" s="119" t="s">
        <v>18</v>
      </c>
      <c r="P40" s="120"/>
      <c r="Q40" s="120"/>
      <c r="R40" s="121"/>
      <c r="S40" s="122"/>
      <c r="T40" s="123"/>
      <c r="U40" s="124"/>
      <c r="V40" s="124"/>
      <c r="W40" s="124"/>
      <c r="X40" s="124"/>
      <c r="Y40" s="124"/>
      <c r="Z40" s="125"/>
      <c r="AA40" s="123"/>
      <c r="AB40" s="124"/>
      <c r="AC40" s="124"/>
      <c r="AD40" s="124"/>
      <c r="AE40" s="124"/>
      <c r="AF40" s="124"/>
      <c r="AG40" s="125"/>
      <c r="AH40" s="123"/>
      <c r="AI40" s="124"/>
      <c r="AJ40" s="124"/>
      <c r="AK40" s="124"/>
      <c r="AL40" s="124"/>
      <c r="AM40" s="124"/>
      <c r="AN40" s="125"/>
      <c r="AO40" s="123"/>
      <c r="AP40" s="124"/>
      <c r="AQ40" s="124"/>
      <c r="AR40" s="124"/>
      <c r="AS40" s="124"/>
      <c r="AT40" s="124"/>
      <c r="AU40" s="125"/>
      <c r="AV40" s="123"/>
      <c r="AW40" s="124"/>
      <c r="AX40" s="200"/>
      <c r="AY40" s="270"/>
      <c r="AZ40" s="271"/>
      <c r="BA40" s="272"/>
      <c r="BB40" s="273"/>
      <c r="BC40" s="238"/>
      <c r="BD40" s="239"/>
      <c r="BE40" s="239"/>
      <c r="BF40" s="239"/>
      <c r="BG40" s="240"/>
    </row>
    <row r="41" spans="2:59" ht="20.25" customHeight="1" x14ac:dyDescent="0.4">
      <c r="B41" s="97">
        <f>B38+1</f>
        <v>8</v>
      </c>
      <c r="C41" s="244"/>
      <c r="D41" s="245"/>
      <c r="E41" s="246"/>
      <c r="F41" s="98"/>
      <c r="G41" s="261"/>
      <c r="H41" s="247"/>
      <c r="I41" s="245"/>
      <c r="J41" s="245"/>
      <c r="K41" s="246"/>
      <c r="L41" s="265"/>
      <c r="M41" s="242"/>
      <c r="N41" s="266"/>
      <c r="O41" s="99" t="s">
        <v>86</v>
      </c>
      <c r="P41" s="100"/>
      <c r="Q41" s="100"/>
      <c r="R41" s="101"/>
      <c r="S41" s="102"/>
      <c r="T41" s="103" t="str">
        <f>IF(T40="","",VLOOKUP(T40,'シフト記号表（勤務時間帯）'!$C$5:$W$46,21,FALSE))</f>
        <v/>
      </c>
      <c r="U41" s="104" t="str">
        <f>IF(U40="","",VLOOKUP(U40,'シフト記号表（勤務時間帯）'!$C$5:$W$46,21,FALSE))</f>
        <v/>
      </c>
      <c r="V41" s="104" t="str">
        <f>IF(V40="","",VLOOKUP(V40,'シフト記号表（勤務時間帯）'!$C$5:$W$46,21,FALSE))</f>
        <v/>
      </c>
      <c r="W41" s="104" t="str">
        <f>IF(W40="","",VLOOKUP(W40,'シフト記号表（勤務時間帯）'!$C$5:$W$46,21,FALSE))</f>
        <v/>
      </c>
      <c r="X41" s="104" t="str">
        <f>IF(X40="","",VLOOKUP(X40,'シフト記号表（勤務時間帯）'!$C$5:$W$46,21,FALSE))</f>
        <v/>
      </c>
      <c r="Y41" s="104" t="str">
        <f>IF(Y40="","",VLOOKUP(Y40,'シフト記号表（勤務時間帯）'!$C$5:$W$46,21,FALSE))</f>
        <v/>
      </c>
      <c r="Z41" s="105" t="str">
        <f>IF(Z40="","",VLOOKUP(Z40,'シフト記号表（勤務時間帯）'!$C$5:$W$46,21,FALSE))</f>
        <v/>
      </c>
      <c r="AA41" s="103" t="str">
        <f>IF(AA40="","",VLOOKUP(AA40,'シフト記号表（勤務時間帯）'!$C$5:$W$46,21,FALSE))</f>
        <v/>
      </c>
      <c r="AB41" s="104" t="str">
        <f>IF(AB40="","",VLOOKUP(AB40,'シフト記号表（勤務時間帯）'!$C$5:$W$46,21,FALSE))</f>
        <v/>
      </c>
      <c r="AC41" s="104" t="str">
        <f>IF(AC40="","",VLOOKUP(AC40,'シフト記号表（勤務時間帯）'!$C$5:$W$46,21,FALSE))</f>
        <v/>
      </c>
      <c r="AD41" s="104" t="str">
        <f>IF(AD40="","",VLOOKUP(AD40,'シフト記号表（勤務時間帯）'!$C$5:$W$46,21,FALSE))</f>
        <v/>
      </c>
      <c r="AE41" s="104" t="str">
        <f>IF(AE40="","",VLOOKUP(AE40,'シフト記号表（勤務時間帯）'!$C$5:$W$46,21,FALSE))</f>
        <v/>
      </c>
      <c r="AF41" s="104" t="str">
        <f>IF(AF40="","",VLOOKUP(AF40,'シフト記号表（勤務時間帯）'!$C$5:$W$46,21,FALSE))</f>
        <v/>
      </c>
      <c r="AG41" s="105" t="str">
        <f>IF(AG40="","",VLOOKUP(AG40,'シフト記号表（勤務時間帯）'!$C$5:$W$46,21,FALSE))</f>
        <v/>
      </c>
      <c r="AH41" s="103" t="str">
        <f>IF(AH40="","",VLOOKUP(AH40,'シフト記号表（勤務時間帯）'!$C$5:$W$46,21,FALSE))</f>
        <v/>
      </c>
      <c r="AI41" s="104" t="str">
        <f>IF(AI40="","",VLOOKUP(AI40,'シフト記号表（勤務時間帯）'!$C$5:$W$46,21,FALSE))</f>
        <v/>
      </c>
      <c r="AJ41" s="104" t="str">
        <f>IF(AJ40="","",VLOOKUP(AJ40,'シフト記号表（勤務時間帯）'!$C$5:$W$46,21,FALSE))</f>
        <v/>
      </c>
      <c r="AK41" s="104" t="str">
        <f>IF(AK40="","",VLOOKUP(AK40,'シフト記号表（勤務時間帯）'!$C$5:$W$46,21,FALSE))</f>
        <v/>
      </c>
      <c r="AL41" s="104" t="str">
        <f>IF(AL40="","",VLOOKUP(AL40,'シフト記号表（勤務時間帯）'!$C$5:$W$46,21,FALSE))</f>
        <v/>
      </c>
      <c r="AM41" s="104" t="str">
        <f>IF(AM40="","",VLOOKUP(AM40,'シフト記号表（勤務時間帯）'!$C$5:$W$46,21,FALSE))</f>
        <v/>
      </c>
      <c r="AN41" s="105" t="str">
        <f>IF(AN40="","",VLOOKUP(AN40,'シフト記号表（勤務時間帯）'!$C$5:$W$46,21,FALSE))</f>
        <v/>
      </c>
      <c r="AO41" s="103" t="str">
        <f>IF(AO40="","",VLOOKUP(AO40,'シフト記号表（勤務時間帯）'!$C$5:$W$46,21,FALSE))</f>
        <v/>
      </c>
      <c r="AP41" s="104" t="str">
        <f>IF(AP40="","",VLOOKUP(AP40,'シフト記号表（勤務時間帯）'!$C$5:$W$46,21,FALSE))</f>
        <v/>
      </c>
      <c r="AQ41" s="104" t="str">
        <f>IF(AQ40="","",VLOOKUP(AQ40,'シフト記号表（勤務時間帯）'!$C$5:$W$46,21,FALSE))</f>
        <v/>
      </c>
      <c r="AR41" s="104" t="str">
        <f>IF(AR40="","",VLOOKUP(AR40,'シフト記号表（勤務時間帯）'!$C$5:$W$46,21,FALSE))</f>
        <v/>
      </c>
      <c r="AS41" s="104" t="str">
        <f>IF(AS40="","",VLOOKUP(AS40,'シフト記号表（勤務時間帯）'!$C$5:$W$46,21,FALSE))</f>
        <v/>
      </c>
      <c r="AT41" s="104" t="str">
        <f>IF(AT40="","",VLOOKUP(AT40,'シフト記号表（勤務時間帯）'!$C$5:$W$46,21,FALSE))</f>
        <v/>
      </c>
      <c r="AU41" s="105" t="str">
        <f>IF(AU40="","",VLOOKUP(AU40,'シフト記号表（勤務時間帯）'!$C$5:$W$46,21,FALSE))</f>
        <v/>
      </c>
      <c r="AV41" s="103" t="str">
        <f>IF(AV40="","",VLOOKUP(AV40,'シフト記号表（勤務時間帯）'!$C$5:$W$46,21,FALSE))</f>
        <v/>
      </c>
      <c r="AW41" s="104" t="str">
        <f>IF(AW40="","",VLOOKUP(AW40,'シフト記号表（勤務時間帯）'!$C$5:$W$46,21,FALSE))</f>
        <v/>
      </c>
      <c r="AX41" s="106" t="str">
        <f>IF(AX40="","",VLOOKUP(AX40,'シフト記号表（勤務時間帯）'!$C$5:$W$46,21,FALSE))</f>
        <v/>
      </c>
      <c r="AY41" s="248">
        <f>IF($BB$3="計画",SUM(T41:AU41),IF($BB$3="実績",SUM(T41:AX41),""))</f>
        <v>0</v>
      </c>
      <c r="AZ41" s="249"/>
      <c r="BA41" s="250">
        <f>IF($BB$3="計画",AY41/4,IF($BB$3="実績",(AY41/($BB$7/7)),""))</f>
        <v>0</v>
      </c>
      <c r="BB41" s="251"/>
      <c r="BC41" s="241"/>
      <c r="BD41" s="242"/>
      <c r="BE41" s="242"/>
      <c r="BF41" s="242"/>
      <c r="BG41" s="243"/>
    </row>
    <row r="42" spans="2:59" ht="20.25" customHeight="1" x14ac:dyDescent="0.4">
      <c r="B42" s="107"/>
      <c r="C42" s="279"/>
      <c r="D42" s="280"/>
      <c r="E42" s="281"/>
      <c r="F42" s="108">
        <f>C41</f>
        <v>0</v>
      </c>
      <c r="G42" s="283"/>
      <c r="H42" s="282"/>
      <c r="I42" s="280"/>
      <c r="J42" s="280"/>
      <c r="K42" s="281"/>
      <c r="L42" s="284"/>
      <c r="M42" s="277"/>
      <c r="N42" s="285"/>
      <c r="O42" s="109" t="s">
        <v>87</v>
      </c>
      <c r="P42" s="131"/>
      <c r="Q42" s="131"/>
      <c r="R42" s="111"/>
      <c r="S42" s="112"/>
      <c r="T42" s="113" t="str">
        <f>IF(T40="","",VLOOKUP(T40,'シフト記号表（勤務時間帯）'!$C$5:$Y$46,23,FALSE))</f>
        <v/>
      </c>
      <c r="U42" s="114" t="str">
        <f>IF(U40="","",VLOOKUP(U40,'シフト記号表（勤務時間帯）'!$C$5:$Y$46,23,FALSE))</f>
        <v/>
      </c>
      <c r="V42" s="114" t="str">
        <f>IF(V40="","",VLOOKUP(V40,'シフト記号表（勤務時間帯）'!$C$5:$Y$46,23,FALSE))</f>
        <v/>
      </c>
      <c r="W42" s="114" t="str">
        <f>IF(W40="","",VLOOKUP(W40,'シフト記号表（勤務時間帯）'!$C$5:$Y$46,23,FALSE))</f>
        <v/>
      </c>
      <c r="X42" s="114" t="str">
        <f>IF(X40="","",VLOOKUP(X40,'シフト記号表（勤務時間帯）'!$C$5:$Y$46,23,FALSE))</f>
        <v/>
      </c>
      <c r="Y42" s="114" t="str">
        <f>IF(Y40="","",VLOOKUP(Y40,'シフト記号表（勤務時間帯）'!$C$5:$Y$46,23,FALSE))</f>
        <v/>
      </c>
      <c r="Z42" s="115" t="str">
        <f>IF(Z40="","",VLOOKUP(Z40,'シフト記号表（勤務時間帯）'!$C$5:$Y$46,23,FALSE))</f>
        <v/>
      </c>
      <c r="AA42" s="113" t="str">
        <f>IF(AA40="","",VLOOKUP(AA40,'シフト記号表（勤務時間帯）'!$C$5:$Y$46,23,FALSE))</f>
        <v/>
      </c>
      <c r="AB42" s="114" t="str">
        <f>IF(AB40="","",VLOOKUP(AB40,'シフト記号表（勤務時間帯）'!$C$5:$Y$46,23,FALSE))</f>
        <v/>
      </c>
      <c r="AC42" s="114" t="str">
        <f>IF(AC40="","",VLOOKUP(AC40,'シフト記号表（勤務時間帯）'!$C$5:$Y$46,23,FALSE))</f>
        <v/>
      </c>
      <c r="AD42" s="114" t="str">
        <f>IF(AD40="","",VLOOKUP(AD40,'シフト記号表（勤務時間帯）'!$C$5:$Y$46,23,FALSE))</f>
        <v/>
      </c>
      <c r="AE42" s="114" t="str">
        <f>IF(AE40="","",VLOOKUP(AE40,'シフト記号表（勤務時間帯）'!$C$5:$Y$46,23,FALSE))</f>
        <v/>
      </c>
      <c r="AF42" s="114" t="str">
        <f>IF(AF40="","",VLOOKUP(AF40,'シフト記号表（勤務時間帯）'!$C$5:$Y$46,23,FALSE))</f>
        <v/>
      </c>
      <c r="AG42" s="115" t="str">
        <f>IF(AG40="","",VLOOKUP(AG40,'シフト記号表（勤務時間帯）'!$C$5:$Y$46,23,FALSE))</f>
        <v/>
      </c>
      <c r="AH42" s="113" t="str">
        <f>IF(AH40="","",VLOOKUP(AH40,'シフト記号表（勤務時間帯）'!$C$5:$Y$46,23,FALSE))</f>
        <v/>
      </c>
      <c r="AI42" s="114" t="str">
        <f>IF(AI40="","",VLOOKUP(AI40,'シフト記号表（勤務時間帯）'!$C$5:$Y$46,23,FALSE))</f>
        <v/>
      </c>
      <c r="AJ42" s="114" t="str">
        <f>IF(AJ40="","",VLOOKUP(AJ40,'シフト記号表（勤務時間帯）'!$C$5:$Y$46,23,FALSE))</f>
        <v/>
      </c>
      <c r="AK42" s="114" t="str">
        <f>IF(AK40="","",VLOOKUP(AK40,'シフト記号表（勤務時間帯）'!$C$5:$Y$46,23,FALSE))</f>
        <v/>
      </c>
      <c r="AL42" s="114" t="str">
        <f>IF(AL40="","",VLOOKUP(AL40,'シフト記号表（勤務時間帯）'!$C$5:$Y$46,23,FALSE))</f>
        <v/>
      </c>
      <c r="AM42" s="114" t="str">
        <f>IF(AM40="","",VLOOKUP(AM40,'シフト記号表（勤務時間帯）'!$C$5:$Y$46,23,FALSE))</f>
        <v/>
      </c>
      <c r="AN42" s="115" t="str">
        <f>IF(AN40="","",VLOOKUP(AN40,'シフト記号表（勤務時間帯）'!$C$5:$Y$46,23,FALSE))</f>
        <v/>
      </c>
      <c r="AO42" s="113" t="str">
        <f>IF(AO40="","",VLOOKUP(AO40,'シフト記号表（勤務時間帯）'!$C$5:$Y$46,23,FALSE))</f>
        <v/>
      </c>
      <c r="AP42" s="114" t="str">
        <f>IF(AP40="","",VLOOKUP(AP40,'シフト記号表（勤務時間帯）'!$C$5:$Y$46,23,FALSE))</f>
        <v/>
      </c>
      <c r="AQ42" s="114" t="str">
        <f>IF(AQ40="","",VLOOKUP(AQ40,'シフト記号表（勤務時間帯）'!$C$5:$Y$46,23,FALSE))</f>
        <v/>
      </c>
      <c r="AR42" s="114" t="str">
        <f>IF(AR40="","",VLOOKUP(AR40,'シフト記号表（勤務時間帯）'!$C$5:$Y$46,23,FALSE))</f>
        <v/>
      </c>
      <c r="AS42" s="114" t="str">
        <f>IF(AS40="","",VLOOKUP(AS40,'シフト記号表（勤務時間帯）'!$C$5:$Y$46,23,FALSE))</f>
        <v/>
      </c>
      <c r="AT42" s="114" t="str">
        <f>IF(AT40="","",VLOOKUP(AT40,'シフト記号表（勤務時間帯）'!$C$5:$Y$46,23,FALSE))</f>
        <v/>
      </c>
      <c r="AU42" s="115" t="str">
        <f>IF(AU40="","",VLOOKUP(AU40,'シフト記号表（勤務時間帯）'!$C$5:$Y$46,23,FALSE))</f>
        <v/>
      </c>
      <c r="AV42" s="113" t="str">
        <f>IF(AV40="","",VLOOKUP(AV40,'シフト記号表（勤務時間帯）'!$C$5:$Y$46,23,FALSE))</f>
        <v/>
      </c>
      <c r="AW42" s="114" t="str">
        <f>IF(AW40="","",VLOOKUP(AW40,'シフト記号表（勤務時間帯）'!$C$5:$Y$46,23,FALSE))</f>
        <v/>
      </c>
      <c r="AX42" s="116" t="str">
        <f>IF(AX40="","",VLOOKUP(AX40,'シフト記号表（勤務時間帯）'!$C$5:$Y$46,23,FALSE))</f>
        <v/>
      </c>
      <c r="AY42" s="256">
        <f>IF($BB$3="計画",SUM(T42:AU42),IF($BB$3="実績",SUM(T42:AX42),""))</f>
        <v>0</v>
      </c>
      <c r="AZ42" s="257"/>
      <c r="BA42" s="258">
        <f>IF($BB$3="計画",AY42/4,IF($BB$3="実績",(AY42/($BB$7/7)),""))</f>
        <v>0</v>
      </c>
      <c r="BB42" s="259"/>
      <c r="BC42" s="276"/>
      <c r="BD42" s="277"/>
      <c r="BE42" s="277"/>
      <c r="BF42" s="277"/>
      <c r="BG42" s="278"/>
    </row>
    <row r="43" spans="2:59" ht="20.25" customHeight="1" x14ac:dyDescent="0.4">
      <c r="B43" s="117"/>
      <c r="C43" s="244"/>
      <c r="D43" s="245"/>
      <c r="E43" s="246"/>
      <c r="F43" s="98"/>
      <c r="G43" s="260"/>
      <c r="H43" s="247"/>
      <c r="I43" s="245"/>
      <c r="J43" s="245"/>
      <c r="K43" s="246"/>
      <c r="L43" s="263"/>
      <c r="M43" s="239"/>
      <c r="N43" s="264"/>
      <c r="O43" s="119" t="s">
        <v>18</v>
      </c>
      <c r="P43" s="120"/>
      <c r="Q43" s="120"/>
      <c r="R43" s="121"/>
      <c r="S43" s="122"/>
      <c r="T43" s="123"/>
      <c r="U43" s="124"/>
      <c r="V43" s="124"/>
      <c r="W43" s="124"/>
      <c r="X43" s="124"/>
      <c r="Y43" s="124"/>
      <c r="Z43" s="125"/>
      <c r="AA43" s="123"/>
      <c r="AB43" s="124"/>
      <c r="AC43" s="124"/>
      <c r="AD43" s="124"/>
      <c r="AE43" s="124"/>
      <c r="AF43" s="124"/>
      <c r="AG43" s="125"/>
      <c r="AH43" s="123"/>
      <c r="AI43" s="124"/>
      <c r="AJ43" s="124"/>
      <c r="AK43" s="124"/>
      <c r="AL43" s="124"/>
      <c r="AM43" s="124"/>
      <c r="AN43" s="125"/>
      <c r="AO43" s="123"/>
      <c r="AP43" s="124"/>
      <c r="AQ43" s="124"/>
      <c r="AR43" s="124"/>
      <c r="AS43" s="124"/>
      <c r="AT43" s="124"/>
      <c r="AU43" s="125"/>
      <c r="AV43" s="123"/>
      <c r="AW43" s="124"/>
      <c r="AX43" s="200"/>
      <c r="AY43" s="270"/>
      <c r="AZ43" s="271"/>
      <c r="BA43" s="272"/>
      <c r="BB43" s="273"/>
      <c r="BC43" s="238"/>
      <c r="BD43" s="239"/>
      <c r="BE43" s="239"/>
      <c r="BF43" s="239"/>
      <c r="BG43" s="240"/>
    </row>
    <row r="44" spans="2:59" ht="20.25" customHeight="1" x14ac:dyDescent="0.4">
      <c r="B44" s="97">
        <f>B41+1</f>
        <v>9</v>
      </c>
      <c r="C44" s="244"/>
      <c r="D44" s="245"/>
      <c r="E44" s="246"/>
      <c r="F44" s="98"/>
      <c r="G44" s="261"/>
      <c r="H44" s="247"/>
      <c r="I44" s="245"/>
      <c r="J44" s="245"/>
      <c r="K44" s="246"/>
      <c r="L44" s="265"/>
      <c r="M44" s="242"/>
      <c r="N44" s="266"/>
      <c r="O44" s="99" t="s">
        <v>86</v>
      </c>
      <c r="P44" s="100"/>
      <c r="Q44" s="100"/>
      <c r="R44" s="101"/>
      <c r="S44" s="102"/>
      <c r="T44" s="103" t="str">
        <f>IF(T43="","",VLOOKUP(T43,'シフト記号表（勤務時間帯）'!$C$5:$W$46,21,FALSE))</f>
        <v/>
      </c>
      <c r="U44" s="104" t="str">
        <f>IF(U43="","",VLOOKUP(U43,'シフト記号表（勤務時間帯）'!$C$5:$W$46,21,FALSE))</f>
        <v/>
      </c>
      <c r="V44" s="104" t="str">
        <f>IF(V43="","",VLOOKUP(V43,'シフト記号表（勤務時間帯）'!$C$5:$W$46,21,FALSE))</f>
        <v/>
      </c>
      <c r="W44" s="104" t="str">
        <f>IF(W43="","",VLOOKUP(W43,'シフト記号表（勤務時間帯）'!$C$5:$W$46,21,FALSE))</f>
        <v/>
      </c>
      <c r="X44" s="104" t="str">
        <f>IF(X43="","",VLOOKUP(X43,'シフト記号表（勤務時間帯）'!$C$5:$W$46,21,FALSE))</f>
        <v/>
      </c>
      <c r="Y44" s="104" t="str">
        <f>IF(Y43="","",VLOOKUP(Y43,'シフト記号表（勤務時間帯）'!$C$5:$W$46,21,FALSE))</f>
        <v/>
      </c>
      <c r="Z44" s="105" t="str">
        <f>IF(Z43="","",VLOOKUP(Z43,'シフト記号表（勤務時間帯）'!$C$5:$W$46,21,FALSE))</f>
        <v/>
      </c>
      <c r="AA44" s="103" t="str">
        <f>IF(AA43="","",VLOOKUP(AA43,'シフト記号表（勤務時間帯）'!$C$5:$W$46,21,FALSE))</f>
        <v/>
      </c>
      <c r="AB44" s="104" t="str">
        <f>IF(AB43="","",VLOOKUP(AB43,'シフト記号表（勤務時間帯）'!$C$5:$W$46,21,FALSE))</f>
        <v/>
      </c>
      <c r="AC44" s="104" t="str">
        <f>IF(AC43="","",VLOOKUP(AC43,'シフト記号表（勤務時間帯）'!$C$5:$W$46,21,FALSE))</f>
        <v/>
      </c>
      <c r="AD44" s="104" t="str">
        <f>IF(AD43="","",VLOOKUP(AD43,'シフト記号表（勤務時間帯）'!$C$5:$W$46,21,FALSE))</f>
        <v/>
      </c>
      <c r="AE44" s="104" t="str">
        <f>IF(AE43="","",VLOOKUP(AE43,'シフト記号表（勤務時間帯）'!$C$5:$W$46,21,FALSE))</f>
        <v/>
      </c>
      <c r="AF44" s="104" t="str">
        <f>IF(AF43="","",VLOOKUP(AF43,'シフト記号表（勤務時間帯）'!$C$5:$W$46,21,FALSE))</f>
        <v/>
      </c>
      <c r="AG44" s="105" t="str">
        <f>IF(AG43="","",VLOOKUP(AG43,'シフト記号表（勤務時間帯）'!$C$5:$W$46,21,FALSE))</f>
        <v/>
      </c>
      <c r="AH44" s="103" t="str">
        <f>IF(AH43="","",VLOOKUP(AH43,'シフト記号表（勤務時間帯）'!$C$5:$W$46,21,FALSE))</f>
        <v/>
      </c>
      <c r="AI44" s="104" t="str">
        <f>IF(AI43="","",VLOOKUP(AI43,'シフト記号表（勤務時間帯）'!$C$5:$W$46,21,FALSE))</f>
        <v/>
      </c>
      <c r="AJ44" s="104" t="str">
        <f>IF(AJ43="","",VLOOKUP(AJ43,'シフト記号表（勤務時間帯）'!$C$5:$W$46,21,FALSE))</f>
        <v/>
      </c>
      <c r="AK44" s="104" t="str">
        <f>IF(AK43="","",VLOOKUP(AK43,'シフト記号表（勤務時間帯）'!$C$5:$W$46,21,FALSE))</f>
        <v/>
      </c>
      <c r="AL44" s="104" t="str">
        <f>IF(AL43="","",VLOOKUP(AL43,'シフト記号表（勤務時間帯）'!$C$5:$W$46,21,FALSE))</f>
        <v/>
      </c>
      <c r="AM44" s="104" t="str">
        <f>IF(AM43="","",VLOOKUP(AM43,'シフト記号表（勤務時間帯）'!$C$5:$W$46,21,FALSE))</f>
        <v/>
      </c>
      <c r="AN44" s="105" t="str">
        <f>IF(AN43="","",VLOOKUP(AN43,'シフト記号表（勤務時間帯）'!$C$5:$W$46,21,FALSE))</f>
        <v/>
      </c>
      <c r="AO44" s="103" t="str">
        <f>IF(AO43="","",VLOOKUP(AO43,'シフト記号表（勤務時間帯）'!$C$5:$W$46,21,FALSE))</f>
        <v/>
      </c>
      <c r="AP44" s="104" t="str">
        <f>IF(AP43="","",VLOOKUP(AP43,'シフト記号表（勤務時間帯）'!$C$5:$W$46,21,FALSE))</f>
        <v/>
      </c>
      <c r="AQ44" s="104" t="str">
        <f>IF(AQ43="","",VLOOKUP(AQ43,'シフト記号表（勤務時間帯）'!$C$5:$W$46,21,FALSE))</f>
        <v/>
      </c>
      <c r="AR44" s="104" t="str">
        <f>IF(AR43="","",VLOOKUP(AR43,'シフト記号表（勤務時間帯）'!$C$5:$W$46,21,FALSE))</f>
        <v/>
      </c>
      <c r="AS44" s="104" t="str">
        <f>IF(AS43="","",VLOOKUP(AS43,'シフト記号表（勤務時間帯）'!$C$5:$W$46,21,FALSE))</f>
        <v/>
      </c>
      <c r="AT44" s="104" t="str">
        <f>IF(AT43="","",VLOOKUP(AT43,'シフト記号表（勤務時間帯）'!$C$5:$W$46,21,FALSE))</f>
        <v/>
      </c>
      <c r="AU44" s="105" t="str">
        <f>IF(AU43="","",VLOOKUP(AU43,'シフト記号表（勤務時間帯）'!$C$5:$W$46,21,FALSE))</f>
        <v/>
      </c>
      <c r="AV44" s="103" t="str">
        <f>IF(AV43="","",VLOOKUP(AV43,'シフト記号表（勤務時間帯）'!$C$5:$W$46,21,FALSE))</f>
        <v/>
      </c>
      <c r="AW44" s="104" t="str">
        <f>IF(AW43="","",VLOOKUP(AW43,'シフト記号表（勤務時間帯）'!$C$5:$W$46,21,FALSE))</f>
        <v/>
      </c>
      <c r="AX44" s="106" t="str">
        <f>IF(AX43="","",VLOOKUP(AX43,'シフト記号表（勤務時間帯）'!$C$5:$W$46,21,FALSE))</f>
        <v/>
      </c>
      <c r="AY44" s="248">
        <f>IF($BB$3="計画",SUM(T44:AU44),IF($BB$3="実績",SUM(T44:AX44),""))</f>
        <v>0</v>
      </c>
      <c r="AZ44" s="249"/>
      <c r="BA44" s="250">
        <f>IF($BB$3="計画",AY44/4,IF($BB$3="実績",(AY44/($BB$7/7)),""))</f>
        <v>0</v>
      </c>
      <c r="BB44" s="251"/>
      <c r="BC44" s="241"/>
      <c r="BD44" s="242"/>
      <c r="BE44" s="242"/>
      <c r="BF44" s="242"/>
      <c r="BG44" s="243"/>
    </row>
    <row r="45" spans="2:59" ht="20.25" customHeight="1" x14ac:dyDescent="0.4">
      <c r="B45" s="107"/>
      <c r="C45" s="279"/>
      <c r="D45" s="280"/>
      <c r="E45" s="281"/>
      <c r="F45" s="108">
        <f>C44</f>
        <v>0</v>
      </c>
      <c r="G45" s="283"/>
      <c r="H45" s="282"/>
      <c r="I45" s="280"/>
      <c r="J45" s="280"/>
      <c r="K45" s="281"/>
      <c r="L45" s="284"/>
      <c r="M45" s="277"/>
      <c r="N45" s="285"/>
      <c r="O45" s="109" t="s">
        <v>87</v>
      </c>
      <c r="P45" s="110"/>
      <c r="Q45" s="110"/>
      <c r="R45" s="132"/>
      <c r="S45" s="133"/>
      <c r="T45" s="113" t="str">
        <f>IF(T43="","",VLOOKUP(T43,'シフト記号表（勤務時間帯）'!$C$5:$Y$46,23,FALSE))</f>
        <v/>
      </c>
      <c r="U45" s="114" t="str">
        <f>IF(U43="","",VLOOKUP(U43,'シフト記号表（勤務時間帯）'!$C$5:$Y$46,23,FALSE))</f>
        <v/>
      </c>
      <c r="V45" s="114" t="str">
        <f>IF(V43="","",VLOOKUP(V43,'シフト記号表（勤務時間帯）'!$C$5:$Y$46,23,FALSE))</f>
        <v/>
      </c>
      <c r="W45" s="114" t="str">
        <f>IF(W43="","",VLOOKUP(W43,'シフト記号表（勤務時間帯）'!$C$5:$Y$46,23,FALSE))</f>
        <v/>
      </c>
      <c r="X45" s="114" t="str">
        <f>IF(X43="","",VLOOKUP(X43,'シフト記号表（勤務時間帯）'!$C$5:$Y$46,23,FALSE))</f>
        <v/>
      </c>
      <c r="Y45" s="114" t="str">
        <f>IF(Y43="","",VLOOKUP(Y43,'シフト記号表（勤務時間帯）'!$C$5:$Y$46,23,FALSE))</f>
        <v/>
      </c>
      <c r="Z45" s="115" t="str">
        <f>IF(Z43="","",VLOOKUP(Z43,'シフト記号表（勤務時間帯）'!$C$5:$Y$46,23,FALSE))</f>
        <v/>
      </c>
      <c r="AA45" s="113" t="str">
        <f>IF(AA43="","",VLOOKUP(AA43,'シフト記号表（勤務時間帯）'!$C$5:$Y$46,23,FALSE))</f>
        <v/>
      </c>
      <c r="AB45" s="114" t="str">
        <f>IF(AB43="","",VLOOKUP(AB43,'シフト記号表（勤務時間帯）'!$C$5:$Y$46,23,FALSE))</f>
        <v/>
      </c>
      <c r="AC45" s="114" t="str">
        <f>IF(AC43="","",VLOOKUP(AC43,'シフト記号表（勤務時間帯）'!$C$5:$Y$46,23,FALSE))</f>
        <v/>
      </c>
      <c r="AD45" s="114" t="str">
        <f>IF(AD43="","",VLOOKUP(AD43,'シフト記号表（勤務時間帯）'!$C$5:$Y$46,23,FALSE))</f>
        <v/>
      </c>
      <c r="AE45" s="114" t="str">
        <f>IF(AE43="","",VLOOKUP(AE43,'シフト記号表（勤務時間帯）'!$C$5:$Y$46,23,FALSE))</f>
        <v/>
      </c>
      <c r="AF45" s="114" t="str">
        <f>IF(AF43="","",VLOOKUP(AF43,'シフト記号表（勤務時間帯）'!$C$5:$Y$46,23,FALSE))</f>
        <v/>
      </c>
      <c r="AG45" s="115" t="str">
        <f>IF(AG43="","",VLOOKUP(AG43,'シフト記号表（勤務時間帯）'!$C$5:$Y$46,23,FALSE))</f>
        <v/>
      </c>
      <c r="AH45" s="113" t="str">
        <f>IF(AH43="","",VLOOKUP(AH43,'シフト記号表（勤務時間帯）'!$C$5:$Y$46,23,FALSE))</f>
        <v/>
      </c>
      <c r="AI45" s="114" t="str">
        <f>IF(AI43="","",VLOOKUP(AI43,'シフト記号表（勤務時間帯）'!$C$5:$Y$46,23,FALSE))</f>
        <v/>
      </c>
      <c r="AJ45" s="114" t="str">
        <f>IF(AJ43="","",VLOOKUP(AJ43,'シフト記号表（勤務時間帯）'!$C$5:$Y$46,23,FALSE))</f>
        <v/>
      </c>
      <c r="AK45" s="114" t="str">
        <f>IF(AK43="","",VLOOKUP(AK43,'シフト記号表（勤務時間帯）'!$C$5:$Y$46,23,FALSE))</f>
        <v/>
      </c>
      <c r="AL45" s="114" t="str">
        <f>IF(AL43="","",VLOOKUP(AL43,'シフト記号表（勤務時間帯）'!$C$5:$Y$46,23,FALSE))</f>
        <v/>
      </c>
      <c r="AM45" s="114" t="str">
        <f>IF(AM43="","",VLOOKUP(AM43,'シフト記号表（勤務時間帯）'!$C$5:$Y$46,23,FALSE))</f>
        <v/>
      </c>
      <c r="AN45" s="115" t="str">
        <f>IF(AN43="","",VLOOKUP(AN43,'シフト記号表（勤務時間帯）'!$C$5:$Y$46,23,FALSE))</f>
        <v/>
      </c>
      <c r="AO45" s="113" t="str">
        <f>IF(AO43="","",VLOOKUP(AO43,'シフト記号表（勤務時間帯）'!$C$5:$Y$46,23,FALSE))</f>
        <v/>
      </c>
      <c r="AP45" s="114" t="str">
        <f>IF(AP43="","",VLOOKUP(AP43,'シフト記号表（勤務時間帯）'!$C$5:$Y$46,23,FALSE))</f>
        <v/>
      </c>
      <c r="AQ45" s="114" t="str">
        <f>IF(AQ43="","",VLOOKUP(AQ43,'シフト記号表（勤務時間帯）'!$C$5:$Y$46,23,FALSE))</f>
        <v/>
      </c>
      <c r="AR45" s="114" t="str">
        <f>IF(AR43="","",VLOOKUP(AR43,'シフト記号表（勤務時間帯）'!$C$5:$Y$46,23,FALSE))</f>
        <v/>
      </c>
      <c r="AS45" s="114" t="str">
        <f>IF(AS43="","",VLOOKUP(AS43,'シフト記号表（勤務時間帯）'!$C$5:$Y$46,23,FALSE))</f>
        <v/>
      </c>
      <c r="AT45" s="114" t="str">
        <f>IF(AT43="","",VLOOKUP(AT43,'シフト記号表（勤務時間帯）'!$C$5:$Y$46,23,FALSE))</f>
        <v/>
      </c>
      <c r="AU45" s="115" t="str">
        <f>IF(AU43="","",VLOOKUP(AU43,'シフト記号表（勤務時間帯）'!$C$5:$Y$46,23,FALSE))</f>
        <v/>
      </c>
      <c r="AV45" s="113" t="str">
        <f>IF(AV43="","",VLOOKUP(AV43,'シフト記号表（勤務時間帯）'!$C$5:$Y$46,23,FALSE))</f>
        <v/>
      </c>
      <c r="AW45" s="114" t="str">
        <f>IF(AW43="","",VLOOKUP(AW43,'シフト記号表（勤務時間帯）'!$C$5:$Y$46,23,FALSE))</f>
        <v/>
      </c>
      <c r="AX45" s="116" t="str">
        <f>IF(AX43="","",VLOOKUP(AX43,'シフト記号表（勤務時間帯）'!$C$5:$Y$46,23,FALSE))</f>
        <v/>
      </c>
      <c r="AY45" s="256">
        <f>IF($BB$3="計画",SUM(T45:AU45),IF($BB$3="実績",SUM(T45:AX45),""))</f>
        <v>0</v>
      </c>
      <c r="AZ45" s="257"/>
      <c r="BA45" s="258">
        <f>IF($BB$3="計画",AY45/4,IF($BB$3="実績",(AY45/($BB$7/7)),""))</f>
        <v>0</v>
      </c>
      <c r="BB45" s="259"/>
      <c r="BC45" s="276"/>
      <c r="BD45" s="277"/>
      <c r="BE45" s="277"/>
      <c r="BF45" s="277"/>
      <c r="BG45" s="278"/>
    </row>
    <row r="46" spans="2:59" ht="20.25" customHeight="1" x14ac:dyDescent="0.4">
      <c r="B46" s="117"/>
      <c r="C46" s="244"/>
      <c r="D46" s="245"/>
      <c r="E46" s="246"/>
      <c r="F46" s="98"/>
      <c r="G46" s="260"/>
      <c r="H46" s="247"/>
      <c r="I46" s="245"/>
      <c r="J46" s="245"/>
      <c r="K46" s="246"/>
      <c r="L46" s="263"/>
      <c r="M46" s="239"/>
      <c r="N46" s="264"/>
      <c r="O46" s="119" t="s">
        <v>18</v>
      </c>
      <c r="P46" s="128"/>
      <c r="Q46" s="128"/>
      <c r="R46" s="129"/>
      <c r="S46" s="134"/>
      <c r="T46" s="123"/>
      <c r="U46" s="124"/>
      <c r="V46" s="124"/>
      <c r="W46" s="124"/>
      <c r="X46" s="124"/>
      <c r="Y46" s="124"/>
      <c r="Z46" s="125"/>
      <c r="AA46" s="123"/>
      <c r="AB46" s="124"/>
      <c r="AC46" s="124"/>
      <c r="AD46" s="124"/>
      <c r="AE46" s="124"/>
      <c r="AF46" s="124"/>
      <c r="AG46" s="125"/>
      <c r="AH46" s="123"/>
      <c r="AI46" s="124"/>
      <c r="AJ46" s="124"/>
      <c r="AK46" s="124"/>
      <c r="AL46" s="124"/>
      <c r="AM46" s="124"/>
      <c r="AN46" s="125"/>
      <c r="AO46" s="123"/>
      <c r="AP46" s="124"/>
      <c r="AQ46" s="124"/>
      <c r="AR46" s="124"/>
      <c r="AS46" s="124"/>
      <c r="AT46" s="124"/>
      <c r="AU46" s="125"/>
      <c r="AV46" s="123"/>
      <c r="AW46" s="124"/>
      <c r="AX46" s="200"/>
      <c r="AY46" s="270"/>
      <c r="AZ46" s="271"/>
      <c r="BA46" s="272"/>
      <c r="BB46" s="273"/>
      <c r="BC46" s="238"/>
      <c r="BD46" s="239"/>
      <c r="BE46" s="239"/>
      <c r="BF46" s="239"/>
      <c r="BG46" s="240"/>
    </row>
    <row r="47" spans="2:59" ht="20.25" customHeight="1" x14ac:dyDescent="0.4">
      <c r="B47" s="97">
        <f>B44+1</f>
        <v>10</v>
      </c>
      <c r="C47" s="244"/>
      <c r="D47" s="245"/>
      <c r="E47" s="246"/>
      <c r="F47" s="98"/>
      <c r="G47" s="261"/>
      <c r="H47" s="247"/>
      <c r="I47" s="245"/>
      <c r="J47" s="245"/>
      <c r="K47" s="246"/>
      <c r="L47" s="265"/>
      <c r="M47" s="242"/>
      <c r="N47" s="266"/>
      <c r="O47" s="99" t="s">
        <v>86</v>
      </c>
      <c r="P47" s="100"/>
      <c r="Q47" s="100"/>
      <c r="R47" s="101"/>
      <c r="S47" s="102"/>
      <c r="T47" s="103" t="str">
        <f>IF(T46="","",VLOOKUP(T46,'シフト記号表（勤務時間帯）'!$C$5:$W$46,21,FALSE))</f>
        <v/>
      </c>
      <c r="U47" s="104" t="str">
        <f>IF(U46="","",VLOOKUP(U46,'シフト記号表（勤務時間帯）'!$C$5:$W$46,21,FALSE))</f>
        <v/>
      </c>
      <c r="V47" s="104" t="str">
        <f>IF(V46="","",VLOOKUP(V46,'シフト記号表（勤務時間帯）'!$C$5:$W$46,21,FALSE))</f>
        <v/>
      </c>
      <c r="W47" s="104" t="str">
        <f>IF(W46="","",VLOOKUP(W46,'シフト記号表（勤務時間帯）'!$C$5:$W$46,21,FALSE))</f>
        <v/>
      </c>
      <c r="X47" s="104" t="str">
        <f>IF(X46="","",VLOOKUP(X46,'シフト記号表（勤務時間帯）'!$C$5:$W$46,21,FALSE))</f>
        <v/>
      </c>
      <c r="Y47" s="104" t="str">
        <f>IF(Y46="","",VLOOKUP(Y46,'シフト記号表（勤務時間帯）'!$C$5:$W$46,21,FALSE))</f>
        <v/>
      </c>
      <c r="Z47" s="105" t="str">
        <f>IF(Z46="","",VLOOKUP(Z46,'シフト記号表（勤務時間帯）'!$C$5:$W$46,21,FALSE))</f>
        <v/>
      </c>
      <c r="AA47" s="103" t="str">
        <f>IF(AA46="","",VLOOKUP(AA46,'シフト記号表（勤務時間帯）'!$C$5:$W$46,21,FALSE))</f>
        <v/>
      </c>
      <c r="AB47" s="104" t="str">
        <f>IF(AB46="","",VLOOKUP(AB46,'シフト記号表（勤務時間帯）'!$C$5:$W$46,21,FALSE))</f>
        <v/>
      </c>
      <c r="AC47" s="104" t="str">
        <f>IF(AC46="","",VLOOKUP(AC46,'シフト記号表（勤務時間帯）'!$C$5:$W$46,21,FALSE))</f>
        <v/>
      </c>
      <c r="AD47" s="104" t="str">
        <f>IF(AD46="","",VLOOKUP(AD46,'シフト記号表（勤務時間帯）'!$C$5:$W$46,21,FALSE))</f>
        <v/>
      </c>
      <c r="AE47" s="104" t="str">
        <f>IF(AE46="","",VLOOKUP(AE46,'シフト記号表（勤務時間帯）'!$C$5:$W$46,21,FALSE))</f>
        <v/>
      </c>
      <c r="AF47" s="104" t="str">
        <f>IF(AF46="","",VLOOKUP(AF46,'シフト記号表（勤務時間帯）'!$C$5:$W$46,21,FALSE))</f>
        <v/>
      </c>
      <c r="AG47" s="105" t="str">
        <f>IF(AG46="","",VLOOKUP(AG46,'シフト記号表（勤務時間帯）'!$C$5:$W$46,21,FALSE))</f>
        <v/>
      </c>
      <c r="AH47" s="103" t="str">
        <f>IF(AH46="","",VLOOKUP(AH46,'シフト記号表（勤務時間帯）'!$C$5:$W$46,21,FALSE))</f>
        <v/>
      </c>
      <c r="AI47" s="104" t="str">
        <f>IF(AI46="","",VLOOKUP(AI46,'シフト記号表（勤務時間帯）'!$C$5:$W$46,21,FALSE))</f>
        <v/>
      </c>
      <c r="AJ47" s="104" t="str">
        <f>IF(AJ46="","",VLOOKUP(AJ46,'シフト記号表（勤務時間帯）'!$C$5:$W$46,21,FALSE))</f>
        <v/>
      </c>
      <c r="AK47" s="104" t="str">
        <f>IF(AK46="","",VLOOKUP(AK46,'シフト記号表（勤務時間帯）'!$C$5:$W$46,21,FALSE))</f>
        <v/>
      </c>
      <c r="AL47" s="104" t="str">
        <f>IF(AL46="","",VLOOKUP(AL46,'シフト記号表（勤務時間帯）'!$C$5:$W$46,21,FALSE))</f>
        <v/>
      </c>
      <c r="AM47" s="104" t="str">
        <f>IF(AM46="","",VLOOKUP(AM46,'シフト記号表（勤務時間帯）'!$C$5:$W$46,21,FALSE))</f>
        <v/>
      </c>
      <c r="AN47" s="105" t="str">
        <f>IF(AN46="","",VLOOKUP(AN46,'シフト記号表（勤務時間帯）'!$C$5:$W$46,21,FALSE))</f>
        <v/>
      </c>
      <c r="AO47" s="103" t="str">
        <f>IF(AO46="","",VLOOKUP(AO46,'シフト記号表（勤務時間帯）'!$C$5:$W$46,21,FALSE))</f>
        <v/>
      </c>
      <c r="AP47" s="104" t="str">
        <f>IF(AP46="","",VLOOKUP(AP46,'シフト記号表（勤務時間帯）'!$C$5:$W$46,21,FALSE))</f>
        <v/>
      </c>
      <c r="AQ47" s="104" t="str">
        <f>IF(AQ46="","",VLOOKUP(AQ46,'シフト記号表（勤務時間帯）'!$C$5:$W$46,21,FALSE))</f>
        <v/>
      </c>
      <c r="AR47" s="104" t="str">
        <f>IF(AR46="","",VLOOKUP(AR46,'シフト記号表（勤務時間帯）'!$C$5:$W$46,21,FALSE))</f>
        <v/>
      </c>
      <c r="AS47" s="104" t="str">
        <f>IF(AS46="","",VLOOKUP(AS46,'シフト記号表（勤務時間帯）'!$C$5:$W$46,21,FALSE))</f>
        <v/>
      </c>
      <c r="AT47" s="104" t="str">
        <f>IF(AT46="","",VLOOKUP(AT46,'シフト記号表（勤務時間帯）'!$C$5:$W$46,21,FALSE))</f>
        <v/>
      </c>
      <c r="AU47" s="105" t="str">
        <f>IF(AU46="","",VLOOKUP(AU46,'シフト記号表（勤務時間帯）'!$C$5:$W$46,21,FALSE))</f>
        <v/>
      </c>
      <c r="AV47" s="103" t="str">
        <f>IF(AV46="","",VLOOKUP(AV46,'シフト記号表（勤務時間帯）'!$C$5:$W$46,21,FALSE))</f>
        <v/>
      </c>
      <c r="AW47" s="104" t="str">
        <f>IF(AW46="","",VLOOKUP(AW46,'シフト記号表（勤務時間帯）'!$C$5:$W$46,21,FALSE))</f>
        <v/>
      </c>
      <c r="AX47" s="106" t="str">
        <f>IF(AX46="","",VLOOKUP(AX46,'シフト記号表（勤務時間帯）'!$C$5:$W$46,21,FALSE))</f>
        <v/>
      </c>
      <c r="AY47" s="248">
        <f>IF($BB$3="計画",SUM(T47:AU47),IF($BB$3="実績",SUM(T47:AX47),""))</f>
        <v>0</v>
      </c>
      <c r="AZ47" s="249"/>
      <c r="BA47" s="250">
        <f>IF($BB$3="計画",AY47/4,IF($BB$3="実績",(AY47/($BB$7/7)),""))</f>
        <v>0</v>
      </c>
      <c r="BB47" s="251"/>
      <c r="BC47" s="241"/>
      <c r="BD47" s="242"/>
      <c r="BE47" s="242"/>
      <c r="BF47" s="242"/>
      <c r="BG47" s="243"/>
    </row>
    <row r="48" spans="2:59" ht="20.25" customHeight="1" x14ac:dyDescent="0.4">
      <c r="B48" s="107"/>
      <c r="C48" s="279"/>
      <c r="D48" s="280"/>
      <c r="E48" s="281"/>
      <c r="F48" s="108">
        <f>C47</f>
        <v>0</v>
      </c>
      <c r="G48" s="283"/>
      <c r="H48" s="282"/>
      <c r="I48" s="280"/>
      <c r="J48" s="280"/>
      <c r="K48" s="281"/>
      <c r="L48" s="284"/>
      <c r="M48" s="277"/>
      <c r="N48" s="285"/>
      <c r="O48" s="135" t="s">
        <v>87</v>
      </c>
      <c r="P48" s="136"/>
      <c r="Q48" s="136"/>
      <c r="R48" s="137"/>
      <c r="S48" s="138"/>
      <c r="T48" s="113" t="str">
        <f>IF(T46="","",VLOOKUP(T46,'シフト記号表（勤務時間帯）'!$C$5:$Y$46,23,FALSE))</f>
        <v/>
      </c>
      <c r="U48" s="114" t="str">
        <f>IF(U46="","",VLOOKUP(U46,'シフト記号表（勤務時間帯）'!$C$5:$Y$46,23,FALSE))</f>
        <v/>
      </c>
      <c r="V48" s="114" t="str">
        <f>IF(V46="","",VLOOKUP(V46,'シフト記号表（勤務時間帯）'!$C$5:$Y$46,23,FALSE))</f>
        <v/>
      </c>
      <c r="W48" s="114" t="str">
        <f>IF(W46="","",VLOOKUP(W46,'シフト記号表（勤務時間帯）'!$C$5:$Y$46,23,FALSE))</f>
        <v/>
      </c>
      <c r="X48" s="114" t="str">
        <f>IF(X46="","",VLOOKUP(X46,'シフト記号表（勤務時間帯）'!$C$5:$Y$46,23,FALSE))</f>
        <v/>
      </c>
      <c r="Y48" s="114" t="str">
        <f>IF(Y46="","",VLOOKUP(Y46,'シフト記号表（勤務時間帯）'!$C$5:$Y$46,23,FALSE))</f>
        <v/>
      </c>
      <c r="Z48" s="115" t="str">
        <f>IF(Z46="","",VLOOKUP(Z46,'シフト記号表（勤務時間帯）'!$C$5:$Y$46,23,FALSE))</f>
        <v/>
      </c>
      <c r="AA48" s="113" t="str">
        <f>IF(AA46="","",VLOOKUP(AA46,'シフト記号表（勤務時間帯）'!$C$5:$Y$46,23,FALSE))</f>
        <v/>
      </c>
      <c r="AB48" s="114" t="str">
        <f>IF(AB46="","",VLOOKUP(AB46,'シフト記号表（勤務時間帯）'!$C$5:$Y$46,23,FALSE))</f>
        <v/>
      </c>
      <c r="AC48" s="114" t="str">
        <f>IF(AC46="","",VLOOKUP(AC46,'シフト記号表（勤務時間帯）'!$C$5:$Y$46,23,FALSE))</f>
        <v/>
      </c>
      <c r="AD48" s="114" t="str">
        <f>IF(AD46="","",VLOOKUP(AD46,'シフト記号表（勤務時間帯）'!$C$5:$Y$46,23,FALSE))</f>
        <v/>
      </c>
      <c r="AE48" s="114" t="str">
        <f>IF(AE46="","",VLOOKUP(AE46,'シフト記号表（勤務時間帯）'!$C$5:$Y$46,23,FALSE))</f>
        <v/>
      </c>
      <c r="AF48" s="114" t="str">
        <f>IF(AF46="","",VLOOKUP(AF46,'シフト記号表（勤務時間帯）'!$C$5:$Y$46,23,FALSE))</f>
        <v/>
      </c>
      <c r="AG48" s="115" t="str">
        <f>IF(AG46="","",VLOOKUP(AG46,'シフト記号表（勤務時間帯）'!$C$5:$Y$46,23,FALSE))</f>
        <v/>
      </c>
      <c r="AH48" s="113" t="str">
        <f>IF(AH46="","",VLOOKUP(AH46,'シフト記号表（勤務時間帯）'!$C$5:$Y$46,23,FALSE))</f>
        <v/>
      </c>
      <c r="AI48" s="114" t="str">
        <f>IF(AI46="","",VLOOKUP(AI46,'シフト記号表（勤務時間帯）'!$C$5:$Y$46,23,FALSE))</f>
        <v/>
      </c>
      <c r="AJ48" s="114" t="str">
        <f>IF(AJ46="","",VLOOKUP(AJ46,'シフト記号表（勤務時間帯）'!$C$5:$Y$46,23,FALSE))</f>
        <v/>
      </c>
      <c r="AK48" s="114" t="str">
        <f>IF(AK46="","",VLOOKUP(AK46,'シフト記号表（勤務時間帯）'!$C$5:$Y$46,23,FALSE))</f>
        <v/>
      </c>
      <c r="AL48" s="114" t="str">
        <f>IF(AL46="","",VLOOKUP(AL46,'シフト記号表（勤務時間帯）'!$C$5:$Y$46,23,FALSE))</f>
        <v/>
      </c>
      <c r="AM48" s="114" t="str">
        <f>IF(AM46="","",VLOOKUP(AM46,'シフト記号表（勤務時間帯）'!$C$5:$Y$46,23,FALSE))</f>
        <v/>
      </c>
      <c r="AN48" s="115" t="str">
        <f>IF(AN46="","",VLOOKUP(AN46,'シフト記号表（勤務時間帯）'!$C$5:$Y$46,23,FALSE))</f>
        <v/>
      </c>
      <c r="AO48" s="113" t="str">
        <f>IF(AO46="","",VLOOKUP(AO46,'シフト記号表（勤務時間帯）'!$C$5:$Y$46,23,FALSE))</f>
        <v/>
      </c>
      <c r="AP48" s="114" t="str">
        <f>IF(AP46="","",VLOOKUP(AP46,'シフト記号表（勤務時間帯）'!$C$5:$Y$46,23,FALSE))</f>
        <v/>
      </c>
      <c r="AQ48" s="114" t="str">
        <f>IF(AQ46="","",VLOOKUP(AQ46,'シフト記号表（勤務時間帯）'!$C$5:$Y$46,23,FALSE))</f>
        <v/>
      </c>
      <c r="AR48" s="114" t="str">
        <f>IF(AR46="","",VLOOKUP(AR46,'シフト記号表（勤務時間帯）'!$C$5:$Y$46,23,FALSE))</f>
        <v/>
      </c>
      <c r="AS48" s="114" t="str">
        <f>IF(AS46="","",VLOOKUP(AS46,'シフト記号表（勤務時間帯）'!$C$5:$Y$46,23,FALSE))</f>
        <v/>
      </c>
      <c r="AT48" s="114" t="str">
        <f>IF(AT46="","",VLOOKUP(AT46,'シフト記号表（勤務時間帯）'!$C$5:$Y$46,23,FALSE))</f>
        <v/>
      </c>
      <c r="AU48" s="115" t="str">
        <f>IF(AU46="","",VLOOKUP(AU46,'シフト記号表（勤務時間帯）'!$C$5:$Y$46,23,FALSE))</f>
        <v/>
      </c>
      <c r="AV48" s="113" t="str">
        <f>IF(AV46="","",VLOOKUP(AV46,'シフト記号表（勤務時間帯）'!$C$5:$Y$46,23,FALSE))</f>
        <v/>
      </c>
      <c r="AW48" s="114" t="str">
        <f>IF(AW46="","",VLOOKUP(AW46,'シフト記号表（勤務時間帯）'!$C$5:$Y$46,23,FALSE))</f>
        <v/>
      </c>
      <c r="AX48" s="116" t="str">
        <f>IF(AX46="","",VLOOKUP(AX46,'シフト記号表（勤務時間帯）'!$C$5:$Y$46,23,FALSE))</f>
        <v/>
      </c>
      <c r="AY48" s="256">
        <f>IF($BB$3="計画",SUM(T48:AU48),IF($BB$3="実績",SUM(T48:AX48),""))</f>
        <v>0</v>
      </c>
      <c r="AZ48" s="257"/>
      <c r="BA48" s="258">
        <f>IF($BB$3="計画",AY48/4,IF($BB$3="実績",(AY48/($BB$7/7)),""))</f>
        <v>0</v>
      </c>
      <c r="BB48" s="259"/>
      <c r="BC48" s="276"/>
      <c r="BD48" s="277"/>
      <c r="BE48" s="277"/>
      <c r="BF48" s="277"/>
      <c r="BG48" s="278"/>
    </row>
    <row r="49" spans="2:59" ht="20.25" customHeight="1" x14ac:dyDescent="0.4">
      <c r="B49" s="117"/>
      <c r="C49" s="244"/>
      <c r="D49" s="245"/>
      <c r="E49" s="246"/>
      <c r="F49" s="98"/>
      <c r="G49" s="260"/>
      <c r="H49" s="247"/>
      <c r="I49" s="245"/>
      <c r="J49" s="245"/>
      <c r="K49" s="246"/>
      <c r="L49" s="263"/>
      <c r="M49" s="239"/>
      <c r="N49" s="264"/>
      <c r="O49" s="119" t="s">
        <v>18</v>
      </c>
      <c r="P49" s="128"/>
      <c r="Q49" s="128"/>
      <c r="R49" s="129"/>
      <c r="S49" s="134"/>
      <c r="T49" s="123"/>
      <c r="U49" s="124"/>
      <c r="V49" s="124"/>
      <c r="W49" s="124"/>
      <c r="X49" s="124"/>
      <c r="Y49" s="124"/>
      <c r="Z49" s="125"/>
      <c r="AA49" s="123"/>
      <c r="AB49" s="124"/>
      <c r="AC49" s="124"/>
      <c r="AD49" s="124"/>
      <c r="AE49" s="124"/>
      <c r="AF49" s="124"/>
      <c r="AG49" s="125"/>
      <c r="AH49" s="123"/>
      <c r="AI49" s="124"/>
      <c r="AJ49" s="124"/>
      <c r="AK49" s="124"/>
      <c r="AL49" s="124"/>
      <c r="AM49" s="124"/>
      <c r="AN49" s="125"/>
      <c r="AO49" s="123"/>
      <c r="AP49" s="124"/>
      <c r="AQ49" s="124"/>
      <c r="AR49" s="124"/>
      <c r="AS49" s="124"/>
      <c r="AT49" s="124"/>
      <c r="AU49" s="125"/>
      <c r="AV49" s="123"/>
      <c r="AW49" s="124"/>
      <c r="AX49" s="200"/>
      <c r="AY49" s="270"/>
      <c r="AZ49" s="271"/>
      <c r="BA49" s="272"/>
      <c r="BB49" s="273"/>
      <c r="BC49" s="238"/>
      <c r="BD49" s="239"/>
      <c r="BE49" s="239"/>
      <c r="BF49" s="239"/>
      <c r="BG49" s="240"/>
    </row>
    <row r="50" spans="2:59" ht="20.25" customHeight="1" x14ac:dyDescent="0.4">
      <c r="B50" s="97">
        <f>B47+1</f>
        <v>11</v>
      </c>
      <c r="C50" s="244"/>
      <c r="D50" s="245"/>
      <c r="E50" s="246"/>
      <c r="F50" s="98"/>
      <c r="G50" s="261"/>
      <c r="H50" s="247"/>
      <c r="I50" s="245"/>
      <c r="J50" s="245"/>
      <c r="K50" s="246"/>
      <c r="L50" s="265"/>
      <c r="M50" s="242"/>
      <c r="N50" s="266"/>
      <c r="O50" s="99" t="s">
        <v>86</v>
      </c>
      <c r="P50" s="100"/>
      <c r="Q50" s="100"/>
      <c r="R50" s="101"/>
      <c r="S50" s="102"/>
      <c r="T50" s="103" t="str">
        <f>IF(T49="","",VLOOKUP(T49,'シフト記号表（勤務時間帯）'!$C$5:$W$46,21,FALSE))</f>
        <v/>
      </c>
      <c r="U50" s="104" t="str">
        <f>IF(U49="","",VLOOKUP(U49,'シフト記号表（勤務時間帯）'!$C$5:$W$46,21,FALSE))</f>
        <v/>
      </c>
      <c r="V50" s="104" t="str">
        <f>IF(V49="","",VLOOKUP(V49,'シフト記号表（勤務時間帯）'!$C$5:$W$46,21,FALSE))</f>
        <v/>
      </c>
      <c r="W50" s="104" t="str">
        <f>IF(W49="","",VLOOKUP(W49,'シフト記号表（勤務時間帯）'!$C$5:$W$46,21,FALSE))</f>
        <v/>
      </c>
      <c r="X50" s="104" t="str">
        <f>IF(X49="","",VLOOKUP(X49,'シフト記号表（勤務時間帯）'!$C$5:$W$46,21,FALSE))</f>
        <v/>
      </c>
      <c r="Y50" s="104" t="str">
        <f>IF(Y49="","",VLOOKUP(Y49,'シフト記号表（勤務時間帯）'!$C$5:$W$46,21,FALSE))</f>
        <v/>
      </c>
      <c r="Z50" s="105" t="str">
        <f>IF(Z49="","",VLOOKUP(Z49,'シフト記号表（勤務時間帯）'!$C$5:$W$46,21,FALSE))</f>
        <v/>
      </c>
      <c r="AA50" s="103" t="str">
        <f>IF(AA49="","",VLOOKUP(AA49,'シフト記号表（勤務時間帯）'!$C$5:$W$46,21,FALSE))</f>
        <v/>
      </c>
      <c r="AB50" s="104" t="str">
        <f>IF(AB49="","",VLOOKUP(AB49,'シフト記号表（勤務時間帯）'!$C$5:$W$46,21,FALSE))</f>
        <v/>
      </c>
      <c r="AC50" s="104" t="str">
        <f>IF(AC49="","",VLOOKUP(AC49,'シフト記号表（勤務時間帯）'!$C$5:$W$46,21,FALSE))</f>
        <v/>
      </c>
      <c r="AD50" s="104" t="str">
        <f>IF(AD49="","",VLOOKUP(AD49,'シフト記号表（勤務時間帯）'!$C$5:$W$46,21,FALSE))</f>
        <v/>
      </c>
      <c r="AE50" s="104" t="str">
        <f>IF(AE49="","",VLOOKUP(AE49,'シフト記号表（勤務時間帯）'!$C$5:$W$46,21,FALSE))</f>
        <v/>
      </c>
      <c r="AF50" s="104" t="str">
        <f>IF(AF49="","",VLOOKUP(AF49,'シフト記号表（勤務時間帯）'!$C$5:$W$46,21,FALSE))</f>
        <v/>
      </c>
      <c r="AG50" s="105" t="str">
        <f>IF(AG49="","",VLOOKUP(AG49,'シフト記号表（勤務時間帯）'!$C$5:$W$46,21,FALSE))</f>
        <v/>
      </c>
      <c r="AH50" s="103" t="str">
        <f>IF(AH49="","",VLOOKUP(AH49,'シフト記号表（勤務時間帯）'!$C$5:$W$46,21,FALSE))</f>
        <v/>
      </c>
      <c r="AI50" s="104" t="str">
        <f>IF(AI49="","",VLOOKUP(AI49,'シフト記号表（勤務時間帯）'!$C$5:$W$46,21,FALSE))</f>
        <v/>
      </c>
      <c r="AJ50" s="104" t="str">
        <f>IF(AJ49="","",VLOOKUP(AJ49,'シフト記号表（勤務時間帯）'!$C$5:$W$46,21,FALSE))</f>
        <v/>
      </c>
      <c r="AK50" s="104" t="str">
        <f>IF(AK49="","",VLOOKUP(AK49,'シフト記号表（勤務時間帯）'!$C$5:$W$46,21,FALSE))</f>
        <v/>
      </c>
      <c r="AL50" s="104" t="str">
        <f>IF(AL49="","",VLOOKUP(AL49,'シフト記号表（勤務時間帯）'!$C$5:$W$46,21,FALSE))</f>
        <v/>
      </c>
      <c r="AM50" s="104" t="str">
        <f>IF(AM49="","",VLOOKUP(AM49,'シフト記号表（勤務時間帯）'!$C$5:$W$46,21,FALSE))</f>
        <v/>
      </c>
      <c r="AN50" s="105" t="str">
        <f>IF(AN49="","",VLOOKUP(AN49,'シフト記号表（勤務時間帯）'!$C$5:$W$46,21,FALSE))</f>
        <v/>
      </c>
      <c r="AO50" s="103" t="str">
        <f>IF(AO49="","",VLOOKUP(AO49,'シフト記号表（勤務時間帯）'!$C$5:$W$46,21,FALSE))</f>
        <v/>
      </c>
      <c r="AP50" s="104" t="str">
        <f>IF(AP49="","",VLOOKUP(AP49,'シフト記号表（勤務時間帯）'!$C$5:$W$46,21,FALSE))</f>
        <v/>
      </c>
      <c r="AQ50" s="104" t="str">
        <f>IF(AQ49="","",VLOOKUP(AQ49,'シフト記号表（勤務時間帯）'!$C$5:$W$46,21,FALSE))</f>
        <v/>
      </c>
      <c r="AR50" s="104" t="str">
        <f>IF(AR49="","",VLOOKUP(AR49,'シフト記号表（勤務時間帯）'!$C$5:$W$46,21,FALSE))</f>
        <v/>
      </c>
      <c r="AS50" s="104" t="str">
        <f>IF(AS49="","",VLOOKUP(AS49,'シフト記号表（勤務時間帯）'!$C$5:$W$46,21,FALSE))</f>
        <v/>
      </c>
      <c r="AT50" s="104" t="str">
        <f>IF(AT49="","",VLOOKUP(AT49,'シフト記号表（勤務時間帯）'!$C$5:$W$46,21,FALSE))</f>
        <v/>
      </c>
      <c r="AU50" s="105" t="str">
        <f>IF(AU49="","",VLOOKUP(AU49,'シフト記号表（勤務時間帯）'!$C$5:$W$46,21,FALSE))</f>
        <v/>
      </c>
      <c r="AV50" s="103" t="str">
        <f>IF(AV49="","",VLOOKUP(AV49,'シフト記号表（勤務時間帯）'!$C$5:$W$46,21,FALSE))</f>
        <v/>
      </c>
      <c r="AW50" s="104" t="str">
        <f>IF(AW49="","",VLOOKUP(AW49,'シフト記号表（勤務時間帯）'!$C$5:$W$46,21,FALSE))</f>
        <v/>
      </c>
      <c r="AX50" s="106" t="str">
        <f>IF(AX49="","",VLOOKUP(AX49,'シフト記号表（勤務時間帯）'!$C$5:$W$46,21,FALSE))</f>
        <v/>
      </c>
      <c r="AY50" s="248">
        <f>IF($BB$3="計画",SUM(T50:AU50),IF($BB$3="実績",SUM(T50:AX50),""))</f>
        <v>0</v>
      </c>
      <c r="AZ50" s="249"/>
      <c r="BA50" s="250">
        <f>IF($BB$3="計画",AY50/4,IF($BB$3="実績",(AY50/($BB$7/7)),""))</f>
        <v>0</v>
      </c>
      <c r="BB50" s="251"/>
      <c r="BC50" s="241"/>
      <c r="BD50" s="242"/>
      <c r="BE50" s="242"/>
      <c r="BF50" s="242"/>
      <c r="BG50" s="243"/>
    </row>
    <row r="51" spans="2:59" ht="20.25" customHeight="1" x14ac:dyDescent="0.4">
      <c r="B51" s="107"/>
      <c r="C51" s="279"/>
      <c r="D51" s="280"/>
      <c r="E51" s="281"/>
      <c r="F51" s="108">
        <f>C50</f>
        <v>0</v>
      </c>
      <c r="G51" s="283"/>
      <c r="H51" s="282"/>
      <c r="I51" s="280"/>
      <c r="J51" s="280"/>
      <c r="K51" s="281"/>
      <c r="L51" s="284"/>
      <c r="M51" s="277"/>
      <c r="N51" s="285"/>
      <c r="O51" s="135" t="s">
        <v>87</v>
      </c>
      <c r="P51" s="136"/>
      <c r="Q51" s="136"/>
      <c r="R51" s="137"/>
      <c r="S51" s="138"/>
      <c r="T51" s="113" t="str">
        <f>IF(T49="","",VLOOKUP(T49,'シフト記号表（勤務時間帯）'!$C$5:$Y$46,23,FALSE))</f>
        <v/>
      </c>
      <c r="U51" s="114" t="str">
        <f>IF(U49="","",VLOOKUP(U49,'シフト記号表（勤務時間帯）'!$C$5:$Y$46,23,FALSE))</f>
        <v/>
      </c>
      <c r="V51" s="114" t="str">
        <f>IF(V49="","",VLOOKUP(V49,'シフト記号表（勤務時間帯）'!$C$5:$Y$46,23,FALSE))</f>
        <v/>
      </c>
      <c r="W51" s="114" t="str">
        <f>IF(W49="","",VLOOKUP(W49,'シフト記号表（勤務時間帯）'!$C$5:$Y$46,23,FALSE))</f>
        <v/>
      </c>
      <c r="X51" s="114" t="str">
        <f>IF(X49="","",VLOOKUP(X49,'シフト記号表（勤務時間帯）'!$C$5:$Y$46,23,FALSE))</f>
        <v/>
      </c>
      <c r="Y51" s="114" t="str">
        <f>IF(Y49="","",VLOOKUP(Y49,'シフト記号表（勤務時間帯）'!$C$5:$Y$46,23,FALSE))</f>
        <v/>
      </c>
      <c r="Z51" s="115" t="str">
        <f>IF(Z49="","",VLOOKUP(Z49,'シフト記号表（勤務時間帯）'!$C$5:$Y$46,23,FALSE))</f>
        <v/>
      </c>
      <c r="AA51" s="113" t="str">
        <f>IF(AA49="","",VLOOKUP(AA49,'シフト記号表（勤務時間帯）'!$C$5:$Y$46,23,FALSE))</f>
        <v/>
      </c>
      <c r="AB51" s="114" t="str">
        <f>IF(AB49="","",VLOOKUP(AB49,'シフト記号表（勤務時間帯）'!$C$5:$Y$46,23,FALSE))</f>
        <v/>
      </c>
      <c r="AC51" s="114" t="str">
        <f>IF(AC49="","",VLOOKUP(AC49,'シフト記号表（勤務時間帯）'!$C$5:$Y$46,23,FALSE))</f>
        <v/>
      </c>
      <c r="AD51" s="114" t="str">
        <f>IF(AD49="","",VLOOKUP(AD49,'シフト記号表（勤務時間帯）'!$C$5:$Y$46,23,FALSE))</f>
        <v/>
      </c>
      <c r="AE51" s="114" t="str">
        <f>IF(AE49="","",VLOOKUP(AE49,'シフト記号表（勤務時間帯）'!$C$5:$Y$46,23,FALSE))</f>
        <v/>
      </c>
      <c r="AF51" s="114" t="str">
        <f>IF(AF49="","",VLOOKUP(AF49,'シフト記号表（勤務時間帯）'!$C$5:$Y$46,23,FALSE))</f>
        <v/>
      </c>
      <c r="AG51" s="115" t="str">
        <f>IF(AG49="","",VLOOKUP(AG49,'シフト記号表（勤務時間帯）'!$C$5:$Y$46,23,FALSE))</f>
        <v/>
      </c>
      <c r="AH51" s="113" t="str">
        <f>IF(AH49="","",VLOOKUP(AH49,'シフト記号表（勤務時間帯）'!$C$5:$Y$46,23,FALSE))</f>
        <v/>
      </c>
      <c r="AI51" s="114" t="str">
        <f>IF(AI49="","",VLOOKUP(AI49,'シフト記号表（勤務時間帯）'!$C$5:$Y$46,23,FALSE))</f>
        <v/>
      </c>
      <c r="AJ51" s="114" t="str">
        <f>IF(AJ49="","",VLOOKUP(AJ49,'シフト記号表（勤務時間帯）'!$C$5:$Y$46,23,FALSE))</f>
        <v/>
      </c>
      <c r="AK51" s="114" t="str">
        <f>IF(AK49="","",VLOOKUP(AK49,'シフト記号表（勤務時間帯）'!$C$5:$Y$46,23,FALSE))</f>
        <v/>
      </c>
      <c r="AL51" s="114" t="str">
        <f>IF(AL49="","",VLOOKUP(AL49,'シフト記号表（勤務時間帯）'!$C$5:$Y$46,23,FALSE))</f>
        <v/>
      </c>
      <c r="AM51" s="114" t="str">
        <f>IF(AM49="","",VLOOKUP(AM49,'シフト記号表（勤務時間帯）'!$C$5:$Y$46,23,FALSE))</f>
        <v/>
      </c>
      <c r="AN51" s="115" t="str">
        <f>IF(AN49="","",VLOOKUP(AN49,'シフト記号表（勤務時間帯）'!$C$5:$Y$46,23,FALSE))</f>
        <v/>
      </c>
      <c r="AO51" s="113" t="str">
        <f>IF(AO49="","",VLOOKUP(AO49,'シフト記号表（勤務時間帯）'!$C$5:$Y$46,23,FALSE))</f>
        <v/>
      </c>
      <c r="AP51" s="114" t="str">
        <f>IF(AP49="","",VLOOKUP(AP49,'シフト記号表（勤務時間帯）'!$C$5:$Y$46,23,FALSE))</f>
        <v/>
      </c>
      <c r="AQ51" s="114" t="str">
        <f>IF(AQ49="","",VLOOKUP(AQ49,'シフト記号表（勤務時間帯）'!$C$5:$Y$46,23,FALSE))</f>
        <v/>
      </c>
      <c r="AR51" s="114" t="str">
        <f>IF(AR49="","",VLOOKUP(AR49,'シフト記号表（勤務時間帯）'!$C$5:$Y$46,23,FALSE))</f>
        <v/>
      </c>
      <c r="AS51" s="114" t="str">
        <f>IF(AS49="","",VLOOKUP(AS49,'シフト記号表（勤務時間帯）'!$C$5:$Y$46,23,FALSE))</f>
        <v/>
      </c>
      <c r="AT51" s="114" t="str">
        <f>IF(AT49="","",VLOOKUP(AT49,'シフト記号表（勤務時間帯）'!$C$5:$Y$46,23,FALSE))</f>
        <v/>
      </c>
      <c r="AU51" s="115" t="str">
        <f>IF(AU49="","",VLOOKUP(AU49,'シフト記号表（勤務時間帯）'!$C$5:$Y$46,23,FALSE))</f>
        <v/>
      </c>
      <c r="AV51" s="113" t="str">
        <f>IF(AV49="","",VLOOKUP(AV49,'シフト記号表（勤務時間帯）'!$C$5:$Y$46,23,FALSE))</f>
        <v/>
      </c>
      <c r="AW51" s="114" t="str">
        <f>IF(AW49="","",VLOOKUP(AW49,'シフト記号表（勤務時間帯）'!$C$5:$Y$46,23,FALSE))</f>
        <v/>
      </c>
      <c r="AX51" s="116" t="str">
        <f>IF(AX49="","",VLOOKUP(AX49,'シフト記号表（勤務時間帯）'!$C$5:$Y$46,23,FALSE))</f>
        <v/>
      </c>
      <c r="AY51" s="256">
        <f>IF($BB$3="計画",SUM(T51:AU51),IF($BB$3="実績",SUM(T51:AX51),""))</f>
        <v>0</v>
      </c>
      <c r="AZ51" s="257"/>
      <c r="BA51" s="258">
        <f>IF($BB$3="計画",AY51/4,IF($BB$3="実績",(AY51/($BB$7/7)),""))</f>
        <v>0</v>
      </c>
      <c r="BB51" s="259"/>
      <c r="BC51" s="276"/>
      <c r="BD51" s="277"/>
      <c r="BE51" s="277"/>
      <c r="BF51" s="277"/>
      <c r="BG51" s="278"/>
    </row>
    <row r="52" spans="2:59" ht="20.25" customHeight="1" x14ac:dyDescent="0.4">
      <c r="B52" s="117"/>
      <c r="C52" s="244"/>
      <c r="D52" s="245"/>
      <c r="E52" s="246"/>
      <c r="F52" s="98"/>
      <c r="G52" s="260"/>
      <c r="H52" s="247"/>
      <c r="I52" s="245"/>
      <c r="J52" s="245"/>
      <c r="K52" s="246"/>
      <c r="L52" s="263"/>
      <c r="M52" s="239"/>
      <c r="N52" s="264"/>
      <c r="O52" s="119" t="s">
        <v>18</v>
      </c>
      <c r="P52" s="128"/>
      <c r="Q52" s="128"/>
      <c r="R52" s="129"/>
      <c r="S52" s="134"/>
      <c r="T52" s="123"/>
      <c r="U52" s="124"/>
      <c r="V52" s="124"/>
      <c r="W52" s="124"/>
      <c r="X52" s="124"/>
      <c r="Y52" s="124"/>
      <c r="Z52" s="125"/>
      <c r="AA52" s="123"/>
      <c r="AB52" s="124"/>
      <c r="AC52" s="124"/>
      <c r="AD52" s="124"/>
      <c r="AE52" s="124"/>
      <c r="AF52" s="124"/>
      <c r="AG52" s="125"/>
      <c r="AH52" s="123"/>
      <c r="AI52" s="124"/>
      <c r="AJ52" s="124"/>
      <c r="AK52" s="124"/>
      <c r="AL52" s="124"/>
      <c r="AM52" s="124"/>
      <c r="AN52" s="125"/>
      <c r="AO52" s="123"/>
      <c r="AP52" s="124"/>
      <c r="AQ52" s="124"/>
      <c r="AR52" s="124"/>
      <c r="AS52" s="124"/>
      <c r="AT52" s="124"/>
      <c r="AU52" s="125"/>
      <c r="AV52" s="123"/>
      <c r="AW52" s="124"/>
      <c r="AX52" s="200"/>
      <c r="AY52" s="270"/>
      <c r="AZ52" s="271"/>
      <c r="BA52" s="272"/>
      <c r="BB52" s="273"/>
      <c r="BC52" s="238"/>
      <c r="BD52" s="239"/>
      <c r="BE52" s="239"/>
      <c r="BF52" s="239"/>
      <c r="BG52" s="240"/>
    </row>
    <row r="53" spans="2:59" ht="20.25" customHeight="1" x14ac:dyDescent="0.4">
      <c r="B53" s="97">
        <f>B50+1</f>
        <v>12</v>
      </c>
      <c r="C53" s="244"/>
      <c r="D53" s="245"/>
      <c r="E53" s="246"/>
      <c r="F53" s="98"/>
      <c r="G53" s="261"/>
      <c r="H53" s="247"/>
      <c r="I53" s="245"/>
      <c r="J53" s="245"/>
      <c r="K53" s="246"/>
      <c r="L53" s="265"/>
      <c r="M53" s="242"/>
      <c r="N53" s="266"/>
      <c r="O53" s="99" t="s">
        <v>86</v>
      </c>
      <c r="P53" s="100"/>
      <c r="Q53" s="100"/>
      <c r="R53" s="101"/>
      <c r="S53" s="102"/>
      <c r="T53" s="103" t="str">
        <f>IF(T52="","",VLOOKUP(T52,'シフト記号表（勤務時間帯）'!$C$5:$W$46,21,FALSE))</f>
        <v/>
      </c>
      <c r="U53" s="104" t="str">
        <f>IF(U52="","",VLOOKUP(U52,'シフト記号表（勤務時間帯）'!$C$5:$W$46,21,FALSE))</f>
        <v/>
      </c>
      <c r="V53" s="104" t="str">
        <f>IF(V52="","",VLOOKUP(V52,'シフト記号表（勤務時間帯）'!$C$5:$W$46,21,FALSE))</f>
        <v/>
      </c>
      <c r="W53" s="104" t="str">
        <f>IF(W52="","",VLOOKUP(W52,'シフト記号表（勤務時間帯）'!$C$5:$W$46,21,FALSE))</f>
        <v/>
      </c>
      <c r="X53" s="104" t="str">
        <f>IF(X52="","",VLOOKUP(X52,'シフト記号表（勤務時間帯）'!$C$5:$W$46,21,FALSE))</f>
        <v/>
      </c>
      <c r="Y53" s="104" t="str">
        <f>IF(Y52="","",VLOOKUP(Y52,'シフト記号表（勤務時間帯）'!$C$5:$W$46,21,FALSE))</f>
        <v/>
      </c>
      <c r="Z53" s="105" t="str">
        <f>IF(Z52="","",VLOOKUP(Z52,'シフト記号表（勤務時間帯）'!$C$5:$W$46,21,FALSE))</f>
        <v/>
      </c>
      <c r="AA53" s="103" t="str">
        <f>IF(AA52="","",VLOOKUP(AA52,'シフト記号表（勤務時間帯）'!$C$5:$W$46,21,FALSE))</f>
        <v/>
      </c>
      <c r="AB53" s="104" t="str">
        <f>IF(AB52="","",VLOOKUP(AB52,'シフト記号表（勤務時間帯）'!$C$5:$W$46,21,FALSE))</f>
        <v/>
      </c>
      <c r="AC53" s="104" t="str">
        <f>IF(AC52="","",VLOOKUP(AC52,'シフト記号表（勤務時間帯）'!$C$5:$W$46,21,FALSE))</f>
        <v/>
      </c>
      <c r="AD53" s="104" t="str">
        <f>IF(AD52="","",VLOOKUP(AD52,'シフト記号表（勤務時間帯）'!$C$5:$W$46,21,FALSE))</f>
        <v/>
      </c>
      <c r="AE53" s="104" t="str">
        <f>IF(AE52="","",VLOOKUP(AE52,'シフト記号表（勤務時間帯）'!$C$5:$W$46,21,FALSE))</f>
        <v/>
      </c>
      <c r="AF53" s="104" t="str">
        <f>IF(AF52="","",VLOOKUP(AF52,'シフト記号表（勤務時間帯）'!$C$5:$W$46,21,FALSE))</f>
        <v/>
      </c>
      <c r="AG53" s="105" t="str">
        <f>IF(AG52="","",VLOOKUP(AG52,'シフト記号表（勤務時間帯）'!$C$5:$W$46,21,FALSE))</f>
        <v/>
      </c>
      <c r="AH53" s="103" t="str">
        <f>IF(AH52="","",VLOOKUP(AH52,'シフト記号表（勤務時間帯）'!$C$5:$W$46,21,FALSE))</f>
        <v/>
      </c>
      <c r="AI53" s="104" t="str">
        <f>IF(AI52="","",VLOOKUP(AI52,'シフト記号表（勤務時間帯）'!$C$5:$W$46,21,FALSE))</f>
        <v/>
      </c>
      <c r="AJ53" s="104" t="str">
        <f>IF(AJ52="","",VLOOKUP(AJ52,'シフト記号表（勤務時間帯）'!$C$5:$W$46,21,FALSE))</f>
        <v/>
      </c>
      <c r="AK53" s="104" t="str">
        <f>IF(AK52="","",VLOOKUP(AK52,'シフト記号表（勤務時間帯）'!$C$5:$W$46,21,FALSE))</f>
        <v/>
      </c>
      <c r="AL53" s="104" t="str">
        <f>IF(AL52="","",VLOOKUP(AL52,'シフト記号表（勤務時間帯）'!$C$5:$W$46,21,FALSE))</f>
        <v/>
      </c>
      <c r="AM53" s="104" t="str">
        <f>IF(AM52="","",VLOOKUP(AM52,'シフト記号表（勤務時間帯）'!$C$5:$W$46,21,FALSE))</f>
        <v/>
      </c>
      <c r="AN53" s="105" t="str">
        <f>IF(AN52="","",VLOOKUP(AN52,'シフト記号表（勤務時間帯）'!$C$5:$W$46,21,FALSE))</f>
        <v/>
      </c>
      <c r="AO53" s="103" t="str">
        <f>IF(AO52="","",VLOOKUP(AO52,'シフト記号表（勤務時間帯）'!$C$5:$W$46,21,FALSE))</f>
        <v/>
      </c>
      <c r="AP53" s="104" t="str">
        <f>IF(AP52="","",VLOOKUP(AP52,'シフト記号表（勤務時間帯）'!$C$5:$W$46,21,FALSE))</f>
        <v/>
      </c>
      <c r="AQ53" s="104" t="str">
        <f>IF(AQ52="","",VLOOKUP(AQ52,'シフト記号表（勤務時間帯）'!$C$5:$W$46,21,FALSE))</f>
        <v/>
      </c>
      <c r="AR53" s="104" t="str">
        <f>IF(AR52="","",VLOOKUP(AR52,'シフト記号表（勤務時間帯）'!$C$5:$W$46,21,FALSE))</f>
        <v/>
      </c>
      <c r="AS53" s="104" t="str">
        <f>IF(AS52="","",VLOOKUP(AS52,'シフト記号表（勤務時間帯）'!$C$5:$W$46,21,FALSE))</f>
        <v/>
      </c>
      <c r="AT53" s="104" t="str">
        <f>IF(AT52="","",VLOOKUP(AT52,'シフト記号表（勤務時間帯）'!$C$5:$W$46,21,FALSE))</f>
        <v/>
      </c>
      <c r="AU53" s="105" t="str">
        <f>IF(AU52="","",VLOOKUP(AU52,'シフト記号表（勤務時間帯）'!$C$5:$W$46,21,FALSE))</f>
        <v/>
      </c>
      <c r="AV53" s="103" t="str">
        <f>IF(AV52="","",VLOOKUP(AV52,'シフト記号表（勤務時間帯）'!$C$5:$W$46,21,FALSE))</f>
        <v/>
      </c>
      <c r="AW53" s="104" t="str">
        <f>IF(AW52="","",VLOOKUP(AW52,'シフト記号表（勤務時間帯）'!$C$5:$W$46,21,FALSE))</f>
        <v/>
      </c>
      <c r="AX53" s="106" t="str">
        <f>IF(AX52="","",VLOOKUP(AX52,'シフト記号表（勤務時間帯）'!$C$5:$W$46,21,FALSE))</f>
        <v/>
      </c>
      <c r="AY53" s="248">
        <f>IF($BB$3="計画",SUM(T53:AU53),IF($BB$3="実績",SUM(T53:AX53),""))</f>
        <v>0</v>
      </c>
      <c r="AZ53" s="249"/>
      <c r="BA53" s="250">
        <f>IF($BB$3="計画",AY53/4,IF($BB$3="実績",(AY53/($BB$7/7)),""))</f>
        <v>0</v>
      </c>
      <c r="BB53" s="251"/>
      <c r="BC53" s="241"/>
      <c r="BD53" s="242"/>
      <c r="BE53" s="242"/>
      <c r="BF53" s="242"/>
      <c r="BG53" s="243"/>
    </row>
    <row r="54" spans="2:59" ht="20.25" customHeight="1" x14ac:dyDescent="0.4">
      <c r="B54" s="107"/>
      <c r="C54" s="279"/>
      <c r="D54" s="280"/>
      <c r="E54" s="281"/>
      <c r="F54" s="108">
        <f>C53</f>
        <v>0</v>
      </c>
      <c r="G54" s="283"/>
      <c r="H54" s="282"/>
      <c r="I54" s="280"/>
      <c r="J54" s="280"/>
      <c r="K54" s="281"/>
      <c r="L54" s="284"/>
      <c r="M54" s="277"/>
      <c r="N54" s="285"/>
      <c r="O54" s="135" t="s">
        <v>87</v>
      </c>
      <c r="P54" s="136"/>
      <c r="Q54" s="136"/>
      <c r="R54" s="137"/>
      <c r="S54" s="138"/>
      <c r="T54" s="113" t="str">
        <f>IF(T52="","",VLOOKUP(T52,'シフト記号表（勤務時間帯）'!$C$5:$Y$46,23,FALSE))</f>
        <v/>
      </c>
      <c r="U54" s="114" t="str">
        <f>IF(U52="","",VLOOKUP(U52,'シフト記号表（勤務時間帯）'!$C$5:$Y$46,23,FALSE))</f>
        <v/>
      </c>
      <c r="V54" s="114" t="str">
        <f>IF(V52="","",VLOOKUP(V52,'シフト記号表（勤務時間帯）'!$C$5:$Y$46,23,FALSE))</f>
        <v/>
      </c>
      <c r="W54" s="114" t="str">
        <f>IF(W52="","",VLOOKUP(W52,'シフト記号表（勤務時間帯）'!$C$5:$Y$46,23,FALSE))</f>
        <v/>
      </c>
      <c r="X54" s="114" t="str">
        <f>IF(X52="","",VLOOKUP(X52,'シフト記号表（勤務時間帯）'!$C$5:$Y$46,23,FALSE))</f>
        <v/>
      </c>
      <c r="Y54" s="114" t="str">
        <f>IF(Y52="","",VLOOKUP(Y52,'シフト記号表（勤務時間帯）'!$C$5:$Y$46,23,FALSE))</f>
        <v/>
      </c>
      <c r="Z54" s="115" t="str">
        <f>IF(Z52="","",VLOOKUP(Z52,'シフト記号表（勤務時間帯）'!$C$5:$Y$46,23,FALSE))</f>
        <v/>
      </c>
      <c r="AA54" s="113" t="str">
        <f>IF(AA52="","",VLOOKUP(AA52,'シフト記号表（勤務時間帯）'!$C$5:$Y$46,23,FALSE))</f>
        <v/>
      </c>
      <c r="AB54" s="114" t="str">
        <f>IF(AB52="","",VLOOKUP(AB52,'シフト記号表（勤務時間帯）'!$C$5:$Y$46,23,FALSE))</f>
        <v/>
      </c>
      <c r="AC54" s="114" t="str">
        <f>IF(AC52="","",VLOOKUP(AC52,'シフト記号表（勤務時間帯）'!$C$5:$Y$46,23,FALSE))</f>
        <v/>
      </c>
      <c r="AD54" s="114" t="str">
        <f>IF(AD52="","",VLOOKUP(AD52,'シフト記号表（勤務時間帯）'!$C$5:$Y$46,23,FALSE))</f>
        <v/>
      </c>
      <c r="AE54" s="114" t="str">
        <f>IF(AE52="","",VLOOKUP(AE52,'シフト記号表（勤務時間帯）'!$C$5:$Y$46,23,FALSE))</f>
        <v/>
      </c>
      <c r="AF54" s="114" t="str">
        <f>IF(AF52="","",VLOOKUP(AF52,'シフト記号表（勤務時間帯）'!$C$5:$Y$46,23,FALSE))</f>
        <v/>
      </c>
      <c r="AG54" s="115" t="str">
        <f>IF(AG52="","",VLOOKUP(AG52,'シフト記号表（勤務時間帯）'!$C$5:$Y$46,23,FALSE))</f>
        <v/>
      </c>
      <c r="AH54" s="113" t="str">
        <f>IF(AH52="","",VLOOKUP(AH52,'シフト記号表（勤務時間帯）'!$C$5:$Y$46,23,FALSE))</f>
        <v/>
      </c>
      <c r="AI54" s="114" t="str">
        <f>IF(AI52="","",VLOOKUP(AI52,'シフト記号表（勤務時間帯）'!$C$5:$Y$46,23,FALSE))</f>
        <v/>
      </c>
      <c r="AJ54" s="114" t="str">
        <f>IF(AJ52="","",VLOOKUP(AJ52,'シフト記号表（勤務時間帯）'!$C$5:$Y$46,23,FALSE))</f>
        <v/>
      </c>
      <c r="AK54" s="114" t="str">
        <f>IF(AK52="","",VLOOKUP(AK52,'シフト記号表（勤務時間帯）'!$C$5:$Y$46,23,FALSE))</f>
        <v/>
      </c>
      <c r="AL54" s="114" t="str">
        <f>IF(AL52="","",VLOOKUP(AL52,'シフト記号表（勤務時間帯）'!$C$5:$Y$46,23,FALSE))</f>
        <v/>
      </c>
      <c r="AM54" s="114" t="str">
        <f>IF(AM52="","",VLOOKUP(AM52,'シフト記号表（勤務時間帯）'!$C$5:$Y$46,23,FALSE))</f>
        <v/>
      </c>
      <c r="AN54" s="115" t="str">
        <f>IF(AN52="","",VLOOKUP(AN52,'シフト記号表（勤務時間帯）'!$C$5:$Y$46,23,FALSE))</f>
        <v/>
      </c>
      <c r="AO54" s="113" t="str">
        <f>IF(AO52="","",VLOOKUP(AO52,'シフト記号表（勤務時間帯）'!$C$5:$Y$46,23,FALSE))</f>
        <v/>
      </c>
      <c r="AP54" s="114" t="str">
        <f>IF(AP52="","",VLOOKUP(AP52,'シフト記号表（勤務時間帯）'!$C$5:$Y$46,23,FALSE))</f>
        <v/>
      </c>
      <c r="AQ54" s="114" t="str">
        <f>IF(AQ52="","",VLOOKUP(AQ52,'シフト記号表（勤務時間帯）'!$C$5:$Y$46,23,FALSE))</f>
        <v/>
      </c>
      <c r="AR54" s="114" t="str">
        <f>IF(AR52="","",VLOOKUP(AR52,'シフト記号表（勤務時間帯）'!$C$5:$Y$46,23,FALSE))</f>
        <v/>
      </c>
      <c r="AS54" s="114" t="str">
        <f>IF(AS52="","",VLOOKUP(AS52,'シフト記号表（勤務時間帯）'!$C$5:$Y$46,23,FALSE))</f>
        <v/>
      </c>
      <c r="AT54" s="114" t="str">
        <f>IF(AT52="","",VLOOKUP(AT52,'シフト記号表（勤務時間帯）'!$C$5:$Y$46,23,FALSE))</f>
        <v/>
      </c>
      <c r="AU54" s="115" t="str">
        <f>IF(AU52="","",VLOOKUP(AU52,'シフト記号表（勤務時間帯）'!$C$5:$Y$46,23,FALSE))</f>
        <v/>
      </c>
      <c r="AV54" s="113" t="str">
        <f>IF(AV52="","",VLOOKUP(AV52,'シフト記号表（勤務時間帯）'!$C$5:$Y$46,23,FALSE))</f>
        <v/>
      </c>
      <c r="AW54" s="114" t="str">
        <f>IF(AW52="","",VLOOKUP(AW52,'シフト記号表（勤務時間帯）'!$C$5:$Y$46,23,FALSE))</f>
        <v/>
      </c>
      <c r="AX54" s="116" t="str">
        <f>IF(AX52="","",VLOOKUP(AX52,'シフト記号表（勤務時間帯）'!$C$5:$Y$46,23,FALSE))</f>
        <v/>
      </c>
      <c r="AY54" s="256">
        <f>IF($BB$3="計画",SUM(T54:AU54),IF($BB$3="実績",SUM(T54:AX54),""))</f>
        <v>0</v>
      </c>
      <c r="AZ54" s="257"/>
      <c r="BA54" s="258">
        <f>IF($BB$3="計画",AY54/4,IF($BB$3="実績",(AY54/($BB$7/7)),""))</f>
        <v>0</v>
      </c>
      <c r="BB54" s="259"/>
      <c r="BC54" s="276"/>
      <c r="BD54" s="277"/>
      <c r="BE54" s="277"/>
      <c r="BF54" s="277"/>
      <c r="BG54" s="278"/>
    </row>
    <row r="55" spans="2:59" ht="20.25" customHeight="1" x14ac:dyDescent="0.4">
      <c r="B55" s="117"/>
      <c r="C55" s="244"/>
      <c r="D55" s="245"/>
      <c r="E55" s="246"/>
      <c r="F55" s="98"/>
      <c r="G55" s="260"/>
      <c r="H55" s="247"/>
      <c r="I55" s="245"/>
      <c r="J55" s="245"/>
      <c r="K55" s="246"/>
      <c r="L55" s="263"/>
      <c r="M55" s="239"/>
      <c r="N55" s="264"/>
      <c r="O55" s="119" t="s">
        <v>18</v>
      </c>
      <c r="P55" s="128"/>
      <c r="Q55" s="128"/>
      <c r="R55" s="129"/>
      <c r="S55" s="134"/>
      <c r="T55" s="123"/>
      <c r="U55" s="124"/>
      <c r="V55" s="124"/>
      <c r="W55" s="124"/>
      <c r="X55" s="124"/>
      <c r="Y55" s="124"/>
      <c r="Z55" s="125"/>
      <c r="AA55" s="123"/>
      <c r="AB55" s="124"/>
      <c r="AC55" s="124"/>
      <c r="AD55" s="124"/>
      <c r="AE55" s="124"/>
      <c r="AF55" s="124"/>
      <c r="AG55" s="125"/>
      <c r="AH55" s="123"/>
      <c r="AI55" s="124"/>
      <c r="AJ55" s="124"/>
      <c r="AK55" s="124"/>
      <c r="AL55" s="124"/>
      <c r="AM55" s="124"/>
      <c r="AN55" s="125"/>
      <c r="AO55" s="123"/>
      <c r="AP55" s="124"/>
      <c r="AQ55" s="124"/>
      <c r="AR55" s="124"/>
      <c r="AS55" s="124"/>
      <c r="AT55" s="124"/>
      <c r="AU55" s="125"/>
      <c r="AV55" s="123"/>
      <c r="AW55" s="124"/>
      <c r="AX55" s="200"/>
      <c r="AY55" s="270"/>
      <c r="AZ55" s="271"/>
      <c r="BA55" s="272"/>
      <c r="BB55" s="273"/>
      <c r="BC55" s="238"/>
      <c r="BD55" s="239"/>
      <c r="BE55" s="239"/>
      <c r="BF55" s="239"/>
      <c r="BG55" s="240"/>
    </row>
    <row r="56" spans="2:59" ht="20.25" customHeight="1" x14ac:dyDescent="0.4">
      <c r="B56" s="97">
        <f>B53+1</f>
        <v>13</v>
      </c>
      <c r="C56" s="244"/>
      <c r="D56" s="245"/>
      <c r="E56" s="246"/>
      <c r="F56" s="98"/>
      <c r="G56" s="261"/>
      <c r="H56" s="247"/>
      <c r="I56" s="245"/>
      <c r="J56" s="245"/>
      <c r="K56" s="246"/>
      <c r="L56" s="265"/>
      <c r="M56" s="242"/>
      <c r="N56" s="266"/>
      <c r="O56" s="99" t="s">
        <v>86</v>
      </c>
      <c r="P56" s="100"/>
      <c r="Q56" s="100"/>
      <c r="R56" s="101"/>
      <c r="S56" s="102"/>
      <c r="T56" s="103" t="str">
        <f>IF(T55="","",VLOOKUP(T55,'シフト記号表（勤務時間帯）'!$C$5:$W$46,21,FALSE))</f>
        <v/>
      </c>
      <c r="U56" s="104" t="str">
        <f>IF(U55="","",VLOOKUP(U55,'シフト記号表（勤務時間帯）'!$C$5:$W$46,21,FALSE))</f>
        <v/>
      </c>
      <c r="V56" s="104" t="str">
        <f>IF(V55="","",VLOOKUP(V55,'シフト記号表（勤務時間帯）'!$C$5:$W$46,21,FALSE))</f>
        <v/>
      </c>
      <c r="W56" s="104" t="str">
        <f>IF(W55="","",VLOOKUP(W55,'シフト記号表（勤務時間帯）'!$C$5:$W$46,21,FALSE))</f>
        <v/>
      </c>
      <c r="X56" s="104" t="str">
        <f>IF(X55="","",VLOOKUP(X55,'シフト記号表（勤務時間帯）'!$C$5:$W$46,21,FALSE))</f>
        <v/>
      </c>
      <c r="Y56" s="104" t="str">
        <f>IF(Y55="","",VLOOKUP(Y55,'シフト記号表（勤務時間帯）'!$C$5:$W$46,21,FALSE))</f>
        <v/>
      </c>
      <c r="Z56" s="105" t="str">
        <f>IF(Z55="","",VLOOKUP(Z55,'シフト記号表（勤務時間帯）'!$C$5:$W$46,21,FALSE))</f>
        <v/>
      </c>
      <c r="AA56" s="103" t="str">
        <f>IF(AA55="","",VLOOKUP(AA55,'シフト記号表（勤務時間帯）'!$C$5:$W$46,21,FALSE))</f>
        <v/>
      </c>
      <c r="AB56" s="104" t="str">
        <f>IF(AB55="","",VLOOKUP(AB55,'シフト記号表（勤務時間帯）'!$C$5:$W$46,21,FALSE))</f>
        <v/>
      </c>
      <c r="AC56" s="104" t="str">
        <f>IF(AC55="","",VLOOKUP(AC55,'シフト記号表（勤務時間帯）'!$C$5:$W$46,21,FALSE))</f>
        <v/>
      </c>
      <c r="AD56" s="104" t="str">
        <f>IF(AD55="","",VLOOKUP(AD55,'シフト記号表（勤務時間帯）'!$C$5:$W$46,21,FALSE))</f>
        <v/>
      </c>
      <c r="AE56" s="104" t="str">
        <f>IF(AE55="","",VLOOKUP(AE55,'シフト記号表（勤務時間帯）'!$C$5:$W$46,21,FALSE))</f>
        <v/>
      </c>
      <c r="AF56" s="104" t="str">
        <f>IF(AF55="","",VLOOKUP(AF55,'シフト記号表（勤務時間帯）'!$C$5:$W$46,21,FALSE))</f>
        <v/>
      </c>
      <c r="AG56" s="105" t="str">
        <f>IF(AG55="","",VLOOKUP(AG55,'シフト記号表（勤務時間帯）'!$C$5:$W$46,21,FALSE))</f>
        <v/>
      </c>
      <c r="AH56" s="103" t="str">
        <f>IF(AH55="","",VLOOKUP(AH55,'シフト記号表（勤務時間帯）'!$C$5:$W$46,21,FALSE))</f>
        <v/>
      </c>
      <c r="AI56" s="104" t="str">
        <f>IF(AI55="","",VLOOKUP(AI55,'シフト記号表（勤務時間帯）'!$C$5:$W$46,21,FALSE))</f>
        <v/>
      </c>
      <c r="AJ56" s="104" t="str">
        <f>IF(AJ55="","",VLOOKUP(AJ55,'シフト記号表（勤務時間帯）'!$C$5:$W$46,21,FALSE))</f>
        <v/>
      </c>
      <c r="AK56" s="104" t="str">
        <f>IF(AK55="","",VLOOKUP(AK55,'シフト記号表（勤務時間帯）'!$C$5:$W$46,21,FALSE))</f>
        <v/>
      </c>
      <c r="AL56" s="104" t="str">
        <f>IF(AL55="","",VLOOKUP(AL55,'シフト記号表（勤務時間帯）'!$C$5:$W$46,21,FALSE))</f>
        <v/>
      </c>
      <c r="AM56" s="104" t="str">
        <f>IF(AM55="","",VLOOKUP(AM55,'シフト記号表（勤務時間帯）'!$C$5:$W$46,21,FALSE))</f>
        <v/>
      </c>
      <c r="AN56" s="105" t="str">
        <f>IF(AN55="","",VLOOKUP(AN55,'シフト記号表（勤務時間帯）'!$C$5:$W$46,21,FALSE))</f>
        <v/>
      </c>
      <c r="AO56" s="103" t="str">
        <f>IF(AO55="","",VLOOKUP(AO55,'シフト記号表（勤務時間帯）'!$C$5:$W$46,21,FALSE))</f>
        <v/>
      </c>
      <c r="AP56" s="104" t="str">
        <f>IF(AP55="","",VLOOKUP(AP55,'シフト記号表（勤務時間帯）'!$C$5:$W$46,21,FALSE))</f>
        <v/>
      </c>
      <c r="AQ56" s="104" t="str">
        <f>IF(AQ55="","",VLOOKUP(AQ55,'シフト記号表（勤務時間帯）'!$C$5:$W$46,21,FALSE))</f>
        <v/>
      </c>
      <c r="AR56" s="104" t="str">
        <f>IF(AR55="","",VLOOKUP(AR55,'シフト記号表（勤務時間帯）'!$C$5:$W$46,21,FALSE))</f>
        <v/>
      </c>
      <c r="AS56" s="104" t="str">
        <f>IF(AS55="","",VLOOKUP(AS55,'シフト記号表（勤務時間帯）'!$C$5:$W$46,21,FALSE))</f>
        <v/>
      </c>
      <c r="AT56" s="104" t="str">
        <f>IF(AT55="","",VLOOKUP(AT55,'シフト記号表（勤務時間帯）'!$C$5:$W$46,21,FALSE))</f>
        <v/>
      </c>
      <c r="AU56" s="105" t="str">
        <f>IF(AU55="","",VLOOKUP(AU55,'シフト記号表（勤務時間帯）'!$C$5:$W$46,21,FALSE))</f>
        <v/>
      </c>
      <c r="AV56" s="103" t="str">
        <f>IF(AV55="","",VLOOKUP(AV55,'シフト記号表（勤務時間帯）'!$C$5:$W$46,21,FALSE))</f>
        <v/>
      </c>
      <c r="AW56" s="104" t="str">
        <f>IF(AW55="","",VLOOKUP(AW55,'シフト記号表（勤務時間帯）'!$C$5:$W$46,21,FALSE))</f>
        <v/>
      </c>
      <c r="AX56" s="106" t="str">
        <f>IF(AX55="","",VLOOKUP(AX55,'シフト記号表（勤務時間帯）'!$C$5:$W$46,21,FALSE))</f>
        <v/>
      </c>
      <c r="AY56" s="248">
        <f>IF($BB$3="計画",SUM(T56:AU56),IF($BB$3="実績",SUM(T56:AX56),""))</f>
        <v>0</v>
      </c>
      <c r="AZ56" s="249"/>
      <c r="BA56" s="250">
        <f>IF($BB$3="計画",AY56/4,IF($BB$3="実績",(AY56/($BB$7/7)),""))</f>
        <v>0</v>
      </c>
      <c r="BB56" s="251"/>
      <c r="BC56" s="241"/>
      <c r="BD56" s="242"/>
      <c r="BE56" s="242"/>
      <c r="BF56" s="242"/>
      <c r="BG56" s="243"/>
    </row>
    <row r="57" spans="2:59" ht="20.25" customHeight="1" x14ac:dyDescent="0.4">
      <c r="B57" s="107"/>
      <c r="C57" s="279"/>
      <c r="D57" s="280"/>
      <c r="E57" s="281"/>
      <c r="F57" s="108">
        <f>C56</f>
        <v>0</v>
      </c>
      <c r="G57" s="283"/>
      <c r="H57" s="282"/>
      <c r="I57" s="280"/>
      <c r="J57" s="280"/>
      <c r="K57" s="281"/>
      <c r="L57" s="284"/>
      <c r="M57" s="277"/>
      <c r="N57" s="285"/>
      <c r="O57" s="135" t="s">
        <v>87</v>
      </c>
      <c r="P57" s="136"/>
      <c r="Q57" s="136"/>
      <c r="R57" s="137"/>
      <c r="S57" s="138"/>
      <c r="T57" s="113" t="str">
        <f>IF(T55="","",VLOOKUP(T55,'シフト記号表（勤務時間帯）'!$C$5:$Y$46,23,FALSE))</f>
        <v/>
      </c>
      <c r="U57" s="114" t="str">
        <f>IF(U55="","",VLOOKUP(U55,'シフト記号表（勤務時間帯）'!$C$5:$Y$46,23,FALSE))</f>
        <v/>
      </c>
      <c r="V57" s="114" t="str">
        <f>IF(V55="","",VLOOKUP(V55,'シフト記号表（勤務時間帯）'!$C$5:$Y$46,23,FALSE))</f>
        <v/>
      </c>
      <c r="W57" s="114" t="str">
        <f>IF(W55="","",VLOOKUP(W55,'シフト記号表（勤務時間帯）'!$C$5:$Y$46,23,FALSE))</f>
        <v/>
      </c>
      <c r="X57" s="114" t="str">
        <f>IF(X55="","",VLOOKUP(X55,'シフト記号表（勤務時間帯）'!$C$5:$Y$46,23,FALSE))</f>
        <v/>
      </c>
      <c r="Y57" s="114" t="str">
        <f>IF(Y55="","",VLOOKUP(Y55,'シフト記号表（勤務時間帯）'!$C$5:$Y$46,23,FALSE))</f>
        <v/>
      </c>
      <c r="Z57" s="115" t="str">
        <f>IF(Z55="","",VLOOKUP(Z55,'シフト記号表（勤務時間帯）'!$C$5:$Y$46,23,FALSE))</f>
        <v/>
      </c>
      <c r="AA57" s="113" t="str">
        <f>IF(AA55="","",VLOOKUP(AA55,'シフト記号表（勤務時間帯）'!$C$5:$Y$46,23,FALSE))</f>
        <v/>
      </c>
      <c r="AB57" s="114" t="str">
        <f>IF(AB55="","",VLOOKUP(AB55,'シフト記号表（勤務時間帯）'!$C$5:$Y$46,23,FALSE))</f>
        <v/>
      </c>
      <c r="AC57" s="114" t="str">
        <f>IF(AC55="","",VLOOKUP(AC55,'シフト記号表（勤務時間帯）'!$C$5:$Y$46,23,FALSE))</f>
        <v/>
      </c>
      <c r="AD57" s="114" t="str">
        <f>IF(AD55="","",VLOOKUP(AD55,'シフト記号表（勤務時間帯）'!$C$5:$Y$46,23,FALSE))</f>
        <v/>
      </c>
      <c r="AE57" s="114" t="str">
        <f>IF(AE55="","",VLOOKUP(AE55,'シフト記号表（勤務時間帯）'!$C$5:$Y$46,23,FALSE))</f>
        <v/>
      </c>
      <c r="AF57" s="114" t="str">
        <f>IF(AF55="","",VLOOKUP(AF55,'シフト記号表（勤務時間帯）'!$C$5:$Y$46,23,FALSE))</f>
        <v/>
      </c>
      <c r="AG57" s="115" t="str">
        <f>IF(AG55="","",VLOOKUP(AG55,'シフト記号表（勤務時間帯）'!$C$5:$Y$46,23,FALSE))</f>
        <v/>
      </c>
      <c r="AH57" s="113" t="str">
        <f>IF(AH55="","",VLOOKUP(AH55,'シフト記号表（勤務時間帯）'!$C$5:$Y$46,23,FALSE))</f>
        <v/>
      </c>
      <c r="AI57" s="114" t="str">
        <f>IF(AI55="","",VLOOKUP(AI55,'シフト記号表（勤務時間帯）'!$C$5:$Y$46,23,FALSE))</f>
        <v/>
      </c>
      <c r="AJ57" s="114" t="str">
        <f>IF(AJ55="","",VLOOKUP(AJ55,'シフト記号表（勤務時間帯）'!$C$5:$Y$46,23,FALSE))</f>
        <v/>
      </c>
      <c r="AK57" s="114" t="str">
        <f>IF(AK55="","",VLOOKUP(AK55,'シフト記号表（勤務時間帯）'!$C$5:$Y$46,23,FALSE))</f>
        <v/>
      </c>
      <c r="AL57" s="114" t="str">
        <f>IF(AL55="","",VLOOKUP(AL55,'シフト記号表（勤務時間帯）'!$C$5:$Y$46,23,FALSE))</f>
        <v/>
      </c>
      <c r="AM57" s="114" t="str">
        <f>IF(AM55="","",VLOOKUP(AM55,'シフト記号表（勤務時間帯）'!$C$5:$Y$46,23,FALSE))</f>
        <v/>
      </c>
      <c r="AN57" s="115" t="str">
        <f>IF(AN55="","",VLOOKUP(AN55,'シフト記号表（勤務時間帯）'!$C$5:$Y$46,23,FALSE))</f>
        <v/>
      </c>
      <c r="AO57" s="113" t="str">
        <f>IF(AO55="","",VLOOKUP(AO55,'シフト記号表（勤務時間帯）'!$C$5:$Y$46,23,FALSE))</f>
        <v/>
      </c>
      <c r="AP57" s="114" t="str">
        <f>IF(AP55="","",VLOOKUP(AP55,'シフト記号表（勤務時間帯）'!$C$5:$Y$46,23,FALSE))</f>
        <v/>
      </c>
      <c r="AQ57" s="114" t="str">
        <f>IF(AQ55="","",VLOOKUP(AQ55,'シフト記号表（勤務時間帯）'!$C$5:$Y$46,23,FALSE))</f>
        <v/>
      </c>
      <c r="AR57" s="114" t="str">
        <f>IF(AR55="","",VLOOKUP(AR55,'シフト記号表（勤務時間帯）'!$C$5:$Y$46,23,FALSE))</f>
        <v/>
      </c>
      <c r="AS57" s="114" t="str">
        <f>IF(AS55="","",VLOOKUP(AS55,'シフト記号表（勤務時間帯）'!$C$5:$Y$46,23,FALSE))</f>
        <v/>
      </c>
      <c r="AT57" s="114" t="str">
        <f>IF(AT55="","",VLOOKUP(AT55,'シフト記号表（勤務時間帯）'!$C$5:$Y$46,23,FALSE))</f>
        <v/>
      </c>
      <c r="AU57" s="115" t="str">
        <f>IF(AU55="","",VLOOKUP(AU55,'シフト記号表（勤務時間帯）'!$C$5:$Y$46,23,FALSE))</f>
        <v/>
      </c>
      <c r="AV57" s="113" t="str">
        <f>IF(AV55="","",VLOOKUP(AV55,'シフト記号表（勤務時間帯）'!$C$5:$Y$46,23,FALSE))</f>
        <v/>
      </c>
      <c r="AW57" s="114" t="str">
        <f>IF(AW55="","",VLOOKUP(AW55,'シフト記号表（勤務時間帯）'!$C$5:$Y$46,23,FALSE))</f>
        <v/>
      </c>
      <c r="AX57" s="116" t="str">
        <f>IF(AX55="","",VLOOKUP(AX55,'シフト記号表（勤務時間帯）'!$C$5:$Y$46,23,FALSE))</f>
        <v/>
      </c>
      <c r="AY57" s="256">
        <f>IF($BB$3="計画",SUM(T57:AU57),IF($BB$3="実績",SUM(T57:AX57),""))</f>
        <v>0</v>
      </c>
      <c r="AZ57" s="257"/>
      <c r="BA57" s="258">
        <f>IF($BB$3="計画",AY57/4,IF($BB$3="実績",(AY57/($BB$7/7)),""))</f>
        <v>0</v>
      </c>
      <c r="BB57" s="259"/>
      <c r="BC57" s="276"/>
      <c r="BD57" s="277"/>
      <c r="BE57" s="277"/>
      <c r="BF57" s="277"/>
      <c r="BG57" s="278"/>
    </row>
    <row r="58" spans="2:59" ht="20.25" customHeight="1" x14ac:dyDescent="0.4">
      <c r="B58" s="117"/>
      <c r="C58" s="244"/>
      <c r="D58" s="245"/>
      <c r="E58" s="246"/>
      <c r="F58" s="98"/>
      <c r="G58" s="260"/>
      <c r="H58" s="247"/>
      <c r="I58" s="245"/>
      <c r="J58" s="245"/>
      <c r="K58" s="246"/>
      <c r="L58" s="263"/>
      <c r="M58" s="239"/>
      <c r="N58" s="264"/>
      <c r="O58" s="119" t="s">
        <v>18</v>
      </c>
      <c r="P58" s="128"/>
      <c r="Q58" s="128"/>
      <c r="R58" s="129"/>
      <c r="S58" s="134"/>
      <c r="T58" s="123"/>
      <c r="U58" s="124"/>
      <c r="V58" s="124"/>
      <c r="W58" s="124"/>
      <c r="X58" s="124"/>
      <c r="Y58" s="124"/>
      <c r="Z58" s="125"/>
      <c r="AA58" s="123"/>
      <c r="AB58" s="124"/>
      <c r="AC58" s="124"/>
      <c r="AD58" s="124"/>
      <c r="AE58" s="124"/>
      <c r="AF58" s="124"/>
      <c r="AG58" s="125"/>
      <c r="AH58" s="123"/>
      <c r="AI58" s="124"/>
      <c r="AJ58" s="124"/>
      <c r="AK58" s="124"/>
      <c r="AL58" s="124"/>
      <c r="AM58" s="124"/>
      <c r="AN58" s="125"/>
      <c r="AO58" s="123"/>
      <c r="AP58" s="124"/>
      <c r="AQ58" s="124"/>
      <c r="AR58" s="124"/>
      <c r="AS58" s="124"/>
      <c r="AT58" s="124"/>
      <c r="AU58" s="125"/>
      <c r="AV58" s="123"/>
      <c r="AW58" s="124"/>
      <c r="AX58" s="200"/>
      <c r="AY58" s="270"/>
      <c r="AZ58" s="271"/>
      <c r="BA58" s="272"/>
      <c r="BB58" s="273"/>
      <c r="BC58" s="238"/>
      <c r="BD58" s="239"/>
      <c r="BE58" s="239"/>
      <c r="BF58" s="239"/>
      <c r="BG58" s="240"/>
    </row>
    <row r="59" spans="2:59" ht="20.25" customHeight="1" x14ac:dyDescent="0.4">
      <c r="B59" s="97">
        <f>B56+1</f>
        <v>14</v>
      </c>
      <c r="C59" s="244"/>
      <c r="D59" s="245"/>
      <c r="E59" s="246"/>
      <c r="F59" s="98"/>
      <c r="G59" s="261"/>
      <c r="H59" s="247"/>
      <c r="I59" s="245"/>
      <c r="J59" s="245"/>
      <c r="K59" s="246"/>
      <c r="L59" s="265"/>
      <c r="M59" s="242"/>
      <c r="N59" s="266"/>
      <c r="O59" s="99" t="s">
        <v>86</v>
      </c>
      <c r="P59" s="100"/>
      <c r="Q59" s="100"/>
      <c r="R59" s="101"/>
      <c r="S59" s="102"/>
      <c r="T59" s="103" t="str">
        <f>IF(T58="","",VLOOKUP(T58,'シフト記号表（勤務時間帯）'!$C$5:$W$46,21,FALSE))</f>
        <v/>
      </c>
      <c r="U59" s="104" t="str">
        <f>IF(U58="","",VLOOKUP(U58,'シフト記号表（勤務時間帯）'!$C$5:$W$46,21,FALSE))</f>
        <v/>
      </c>
      <c r="V59" s="104" t="str">
        <f>IF(V58="","",VLOOKUP(V58,'シフト記号表（勤務時間帯）'!$C$5:$W$46,21,FALSE))</f>
        <v/>
      </c>
      <c r="W59" s="104" t="str">
        <f>IF(W58="","",VLOOKUP(W58,'シフト記号表（勤務時間帯）'!$C$5:$W$46,21,FALSE))</f>
        <v/>
      </c>
      <c r="X59" s="104" t="str">
        <f>IF(X58="","",VLOOKUP(X58,'シフト記号表（勤務時間帯）'!$C$5:$W$46,21,FALSE))</f>
        <v/>
      </c>
      <c r="Y59" s="104" t="str">
        <f>IF(Y58="","",VLOOKUP(Y58,'シフト記号表（勤務時間帯）'!$C$5:$W$46,21,FALSE))</f>
        <v/>
      </c>
      <c r="Z59" s="105" t="str">
        <f>IF(Z58="","",VLOOKUP(Z58,'シフト記号表（勤務時間帯）'!$C$5:$W$46,21,FALSE))</f>
        <v/>
      </c>
      <c r="AA59" s="103" t="str">
        <f>IF(AA58="","",VLOOKUP(AA58,'シフト記号表（勤務時間帯）'!$C$5:$W$46,21,FALSE))</f>
        <v/>
      </c>
      <c r="AB59" s="104" t="str">
        <f>IF(AB58="","",VLOOKUP(AB58,'シフト記号表（勤務時間帯）'!$C$5:$W$46,21,FALSE))</f>
        <v/>
      </c>
      <c r="AC59" s="104" t="str">
        <f>IF(AC58="","",VLOOKUP(AC58,'シフト記号表（勤務時間帯）'!$C$5:$W$46,21,FALSE))</f>
        <v/>
      </c>
      <c r="AD59" s="104" t="str">
        <f>IF(AD58="","",VLOOKUP(AD58,'シフト記号表（勤務時間帯）'!$C$5:$W$46,21,FALSE))</f>
        <v/>
      </c>
      <c r="AE59" s="104" t="str">
        <f>IF(AE58="","",VLOOKUP(AE58,'シフト記号表（勤務時間帯）'!$C$5:$W$46,21,FALSE))</f>
        <v/>
      </c>
      <c r="AF59" s="104" t="str">
        <f>IF(AF58="","",VLOOKUP(AF58,'シフト記号表（勤務時間帯）'!$C$5:$W$46,21,FALSE))</f>
        <v/>
      </c>
      <c r="AG59" s="105" t="str">
        <f>IF(AG58="","",VLOOKUP(AG58,'シフト記号表（勤務時間帯）'!$C$5:$W$46,21,FALSE))</f>
        <v/>
      </c>
      <c r="AH59" s="103" t="str">
        <f>IF(AH58="","",VLOOKUP(AH58,'シフト記号表（勤務時間帯）'!$C$5:$W$46,21,FALSE))</f>
        <v/>
      </c>
      <c r="AI59" s="104" t="str">
        <f>IF(AI58="","",VLOOKUP(AI58,'シフト記号表（勤務時間帯）'!$C$5:$W$46,21,FALSE))</f>
        <v/>
      </c>
      <c r="AJ59" s="104" t="str">
        <f>IF(AJ58="","",VLOOKUP(AJ58,'シフト記号表（勤務時間帯）'!$C$5:$W$46,21,FALSE))</f>
        <v/>
      </c>
      <c r="AK59" s="104" t="str">
        <f>IF(AK58="","",VLOOKUP(AK58,'シフト記号表（勤務時間帯）'!$C$5:$W$46,21,FALSE))</f>
        <v/>
      </c>
      <c r="AL59" s="104" t="str">
        <f>IF(AL58="","",VLOOKUP(AL58,'シフト記号表（勤務時間帯）'!$C$5:$W$46,21,FALSE))</f>
        <v/>
      </c>
      <c r="AM59" s="104" t="str">
        <f>IF(AM58="","",VLOOKUP(AM58,'シフト記号表（勤務時間帯）'!$C$5:$W$46,21,FALSE))</f>
        <v/>
      </c>
      <c r="AN59" s="105" t="str">
        <f>IF(AN58="","",VLOOKUP(AN58,'シフト記号表（勤務時間帯）'!$C$5:$W$46,21,FALSE))</f>
        <v/>
      </c>
      <c r="AO59" s="103" t="str">
        <f>IF(AO58="","",VLOOKUP(AO58,'シフト記号表（勤務時間帯）'!$C$5:$W$46,21,FALSE))</f>
        <v/>
      </c>
      <c r="AP59" s="104" t="str">
        <f>IF(AP58="","",VLOOKUP(AP58,'シフト記号表（勤務時間帯）'!$C$5:$W$46,21,FALSE))</f>
        <v/>
      </c>
      <c r="AQ59" s="104" t="str">
        <f>IF(AQ58="","",VLOOKUP(AQ58,'シフト記号表（勤務時間帯）'!$C$5:$W$46,21,FALSE))</f>
        <v/>
      </c>
      <c r="AR59" s="104" t="str">
        <f>IF(AR58="","",VLOOKUP(AR58,'シフト記号表（勤務時間帯）'!$C$5:$W$46,21,FALSE))</f>
        <v/>
      </c>
      <c r="AS59" s="104" t="str">
        <f>IF(AS58="","",VLOOKUP(AS58,'シフト記号表（勤務時間帯）'!$C$5:$W$46,21,FALSE))</f>
        <v/>
      </c>
      <c r="AT59" s="104" t="str">
        <f>IF(AT58="","",VLOOKUP(AT58,'シフト記号表（勤務時間帯）'!$C$5:$W$46,21,FALSE))</f>
        <v/>
      </c>
      <c r="AU59" s="105" t="str">
        <f>IF(AU58="","",VLOOKUP(AU58,'シフト記号表（勤務時間帯）'!$C$5:$W$46,21,FALSE))</f>
        <v/>
      </c>
      <c r="AV59" s="103" t="str">
        <f>IF(AV58="","",VLOOKUP(AV58,'シフト記号表（勤務時間帯）'!$C$5:$W$46,21,FALSE))</f>
        <v/>
      </c>
      <c r="AW59" s="104" t="str">
        <f>IF(AW58="","",VLOOKUP(AW58,'シフト記号表（勤務時間帯）'!$C$5:$W$46,21,FALSE))</f>
        <v/>
      </c>
      <c r="AX59" s="106" t="str">
        <f>IF(AX58="","",VLOOKUP(AX58,'シフト記号表（勤務時間帯）'!$C$5:$W$46,21,FALSE))</f>
        <v/>
      </c>
      <c r="AY59" s="248">
        <f>IF($BB$3="計画",SUM(T59:AU59),IF($BB$3="実績",SUM(T59:AX59),""))</f>
        <v>0</v>
      </c>
      <c r="AZ59" s="249"/>
      <c r="BA59" s="250">
        <f>IF($BB$3="計画",AY59/4,IF($BB$3="実績",(AY59/($BB$7/7)),""))</f>
        <v>0</v>
      </c>
      <c r="BB59" s="251"/>
      <c r="BC59" s="241"/>
      <c r="BD59" s="242"/>
      <c r="BE59" s="242"/>
      <c r="BF59" s="242"/>
      <c r="BG59" s="243"/>
    </row>
    <row r="60" spans="2:59" ht="20.25" customHeight="1" x14ac:dyDescent="0.4">
      <c r="B60" s="107"/>
      <c r="C60" s="279"/>
      <c r="D60" s="280"/>
      <c r="E60" s="281"/>
      <c r="F60" s="108">
        <f>C59</f>
        <v>0</v>
      </c>
      <c r="G60" s="283"/>
      <c r="H60" s="282"/>
      <c r="I60" s="280"/>
      <c r="J60" s="280"/>
      <c r="K60" s="281"/>
      <c r="L60" s="284"/>
      <c r="M60" s="277"/>
      <c r="N60" s="285"/>
      <c r="O60" s="135" t="s">
        <v>87</v>
      </c>
      <c r="P60" s="136"/>
      <c r="Q60" s="136"/>
      <c r="R60" s="137"/>
      <c r="S60" s="138"/>
      <c r="T60" s="113" t="str">
        <f>IF(T58="","",VLOOKUP(T58,'シフト記号表（勤務時間帯）'!$C$5:$Y$46,23,FALSE))</f>
        <v/>
      </c>
      <c r="U60" s="114" t="str">
        <f>IF(U58="","",VLOOKUP(U58,'シフト記号表（勤務時間帯）'!$C$5:$Y$46,23,FALSE))</f>
        <v/>
      </c>
      <c r="V60" s="114" t="str">
        <f>IF(V58="","",VLOOKUP(V58,'シフト記号表（勤務時間帯）'!$C$5:$Y$46,23,FALSE))</f>
        <v/>
      </c>
      <c r="W60" s="114" t="str">
        <f>IF(W58="","",VLOOKUP(W58,'シフト記号表（勤務時間帯）'!$C$5:$Y$46,23,FALSE))</f>
        <v/>
      </c>
      <c r="X60" s="114" t="str">
        <f>IF(X58="","",VLOOKUP(X58,'シフト記号表（勤務時間帯）'!$C$5:$Y$46,23,FALSE))</f>
        <v/>
      </c>
      <c r="Y60" s="114" t="str">
        <f>IF(Y58="","",VLOOKUP(Y58,'シフト記号表（勤務時間帯）'!$C$5:$Y$46,23,FALSE))</f>
        <v/>
      </c>
      <c r="Z60" s="115" t="str">
        <f>IF(Z58="","",VLOOKUP(Z58,'シフト記号表（勤務時間帯）'!$C$5:$Y$46,23,FALSE))</f>
        <v/>
      </c>
      <c r="AA60" s="113" t="str">
        <f>IF(AA58="","",VLOOKUP(AA58,'シフト記号表（勤務時間帯）'!$C$5:$Y$46,23,FALSE))</f>
        <v/>
      </c>
      <c r="AB60" s="114" t="str">
        <f>IF(AB58="","",VLOOKUP(AB58,'シフト記号表（勤務時間帯）'!$C$5:$Y$46,23,FALSE))</f>
        <v/>
      </c>
      <c r="AC60" s="114" t="str">
        <f>IF(AC58="","",VLOOKUP(AC58,'シフト記号表（勤務時間帯）'!$C$5:$Y$46,23,FALSE))</f>
        <v/>
      </c>
      <c r="AD60" s="114" t="str">
        <f>IF(AD58="","",VLOOKUP(AD58,'シフト記号表（勤務時間帯）'!$C$5:$Y$46,23,FALSE))</f>
        <v/>
      </c>
      <c r="AE60" s="114" t="str">
        <f>IF(AE58="","",VLOOKUP(AE58,'シフト記号表（勤務時間帯）'!$C$5:$Y$46,23,FALSE))</f>
        <v/>
      </c>
      <c r="AF60" s="114" t="str">
        <f>IF(AF58="","",VLOOKUP(AF58,'シフト記号表（勤務時間帯）'!$C$5:$Y$46,23,FALSE))</f>
        <v/>
      </c>
      <c r="AG60" s="115" t="str">
        <f>IF(AG58="","",VLOOKUP(AG58,'シフト記号表（勤務時間帯）'!$C$5:$Y$46,23,FALSE))</f>
        <v/>
      </c>
      <c r="AH60" s="113" t="str">
        <f>IF(AH58="","",VLOOKUP(AH58,'シフト記号表（勤務時間帯）'!$C$5:$Y$46,23,FALSE))</f>
        <v/>
      </c>
      <c r="AI60" s="114" t="str">
        <f>IF(AI58="","",VLOOKUP(AI58,'シフト記号表（勤務時間帯）'!$C$5:$Y$46,23,FALSE))</f>
        <v/>
      </c>
      <c r="AJ60" s="114" t="str">
        <f>IF(AJ58="","",VLOOKUP(AJ58,'シフト記号表（勤務時間帯）'!$C$5:$Y$46,23,FALSE))</f>
        <v/>
      </c>
      <c r="AK60" s="114" t="str">
        <f>IF(AK58="","",VLOOKUP(AK58,'シフト記号表（勤務時間帯）'!$C$5:$Y$46,23,FALSE))</f>
        <v/>
      </c>
      <c r="AL60" s="114" t="str">
        <f>IF(AL58="","",VLOOKUP(AL58,'シフト記号表（勤務時間帯）'!$C$5:$Y$46,23,FALSE))</f>
        <v/>
      </c>
      <c r="AM60" s="114" t="str">
        <f>IF(AM58="","",VLOOKUP(AM58,'シフト記号表（勤務時間帯）'!$C$5:$Y$46,23,FALSE))</f>
        <v/>
      </c>
      <c r="AN60" s="115" t="str">
        <f>IF(AN58="","",VLOOKUP(AN58,'シフト記号表（勤務時間帯）'!$C$5:$Y$46,23,FALSE))</f>
        <v/>
      </c>
      <c r="AO60" s="113" t="str">
        <f>IF(AO58="","",VLOOKUP(AO58,'シフト記号表（勤務時間帯）'!$C$5:$Y$46,23,FALSE))</f>
        <v/>
      </c>
      <c r="AP60" s="114" t="str">
        <f>IF(AP58="","",VLOOKUP(AP58,'シフト記号表（勤務時間帯）'!$C$5:$Y$46,23,FALSE))</f>
        <v/>
      </c>
      <c r="AQ60" s="114" t="str">
        <f>IF(AQ58="","",VLOOKUP(AQ58,'シフト記号表（勤務時間帯）'!$C$5:$Y$46,23,FALSE))</f>
        <v/>
      </c>
      <c r="AR60" s="114" t="str">
        <f>IF(AR58="","",VLOOKUP(AR58,'シフト記号表（勤務時間帯）'!$C$5:$Y$46,23,FALSE))</f>
        <v/>
      </c>
      <c r="AS60" s="114" t="str">
        <f>IF(AS58="","",VLOOKUP(AS58,'シフト記号表（勤務時間帯）'!$C$5:$Y$46,23,FALSE))</f>
        <v/>
      </c>
      <c r="AT60" s="114" t="str">
        <f>IF(AT58="","",VLOOKUP(AT58,'シフト記号表（勤務時間帯）'!$C$5:$Y$46,23,FALSE))</f>
        <v/>
      </c>
      <c r="AU60" s="115" t="str">
        <f>IF(AU58="","",VLOOKUP(AU58,'シフト記号表（勤務時間帯）'!$C$5:$Y$46,23,FALSE))</f>
        <v/>
      </c>
      <c r="AV60" s="113" t="str">
        <f>IF(AV58="","",VLOOKUP(AV58,'シフト記号表（勤務時間帯）'!$C$5:$Y$46,23,FALSE))</f>
        <v/>
      </c>
      <c r="AW60" s="114" t="str">
        <f>IF(AW58="","",VLOOKUP(AW58,'シフト記号表（勤務時間帯）'!$C$5:$Y$46,23,FALSE))</f>
        <v/>
      </c>
      <c r="AX60" s="116" t="str">
        <f>IF(AX58="","",VLOOKUP(AX58,'シフト記号表（勤務時間帯）'!$C$5:$Y$46,23,FALSE))</f>
        <v/>
      </c>
      <c r="AY60" s="256">
        <f>IF($BB$3="計画",SUM(T60:AU60),IF($BB$3="実績",SUM(T60:AX60),""))</f>
        <v>0</v>
      </c>
      <c r="AZ60" s="257"/>
      <c r="BA60" s="258">
        <f>IF($BB$3="計画",AY60/4,IF($BB$3="実績",(AY60/($BB$7/7)),""))</f>
        <v>0</v>
      </c>
      <c r="BB60" s="259"/>
      <c r="BC60" s="276"/>
      <c r="BD60" s="277"/>
      <c r="BE60" s="277"/>
      <c r="BF60" s="277"/>
      <c r="BG60" s="278"/>
    </row>
    <row r="61" spans="2:59" ht="20.25" customHeight="1" x14ac:dyDescent="0.4">
      <c r="B61" s="117"/>
      <c r="C61" s="244"/>
      <c r="D61" s="245"/>
      <c r="E61" s="246"/>
      <c r="F61" s="98"/>
      <c r="G61" s="260"/>
      <c r="H61" s="247"/>
      <c r="I61" s="245"/>
      <c r="J61" s="245"/>
      <c r="K61" s="246"/>
      <c r="L61" s="263"/>
      <c r="M61" s="239"/>
      <c r="N61" s="264"/>
      <c r="O61" s="119" t="s">
        <v>18</v>
      </c>
      <c r="P61" s="128"/>
      <c r="Q61" s="128"/>
      <c r="R61" s="129"/>
      <c r="S61" s="134"/>
      <c r="T61" s="123"/>
      <c r="U61" s="124"/>
      <c r="V61" s="124"/>
      <c r="W61" s="124"/>
      <c r="X61" s="124"/>
      <c r="Y61" s="124"/>
      <c r="Z61" s="125"/>
      <c r="AA61" s="123"/>
      <c r="AB61" s="124"/>
      <c r="AC61" s="124"/>
      <c r="AD61" s="124"/>
      <c r="AE61" s="124"/>
      <c r="AF61" s="124"/>
      <c r="AG61" s="125"/>
      <c r="AH61" s="123"/>
      <c r="AI61" s="124"/>
      <c r="AJ61" s="124"/>
      <c r="AK61" s="124"/>
      <c r="AL61" s="124"/>
      <c r="AM61" s="124"/>
      <c r="AN61" s="125"/>
      <c r="AO61" s="123"/>
      <c r="AP61" s="124"/>
      <c r="AQ61" s="124"/>
      <c r="AR61" s="124"/>
      <c r="AS61" s="124"/>
      <c r="AT61" s="124"/>
      <c r="AU61" s="125"/>
      <c r="AV61" s="123"/>
      <c r="AW61" s="124"/>
      <c r="AX61" s="200"/>
      <c r="AY61" s="270"/>
      <c r="AZ61" s="271"/>
      <c r="BA61" s="272"/>
      <c r="BB61" s="273"/>
      <c r="BC61" s="238"/>
      <c r="BD61" s="239"/>
      <c r="BE61" s="239"/>
      <c r="BF61" s="239"/>
      <c r="BG61" s="240"/>
    </row>
    <row r="62" spans="2:59" ht="20.25" customHeight="1" x14ac:dyDescent="0.4">
      <c r="B62" s="97">
        <f>B59+1</f>
        <v>15</v>
      </c>
      <c r="C62" s="244"/>
      <c r="D62" s="245"/>
      <c r="E62" s="246"/>
      <c r="F62" s="98"/>
      <c r="G62" s="261"/>
      <c r="H62" s="247"/>
      <c r="I62" s="245"/>
      <c r="J62" s="245"/>
      <c r="K62" s="246"/>
      <c r="L62" s="265"/>
      <c r="M62" s="242"/>
      <c r="N62" s="266"/>
      <c r="O62" s="99" t="s">
        <v>86</v>
      </c>
      <c r="P62" s="100"/>
      <c r="Q62" s="100"/>
      <c r="R62" s="101"/>
      <c r="S62" s="102"/>
      <c r="T62" s="103" t="str">
        <f>IF(T61="","",VLOOKUP(T61,'シフト記号表（勤務時間帯）'!$C$5:$W$46,21,FALSE))</f>
        <v/>
      </c>
      <c r="U62" s="104" t="str">
        <f>IF(U61="","",VLOOKUP(U61,'シフト記号表（勤務時間帯）'!$C$5:$W$46,21,FALSE))</f>
        <v/>
      </c>
      <c r="V62" s="104" t="str">
        <f>IF(V61="","",VLOOKUP(V61,'シフト記号表（勤務時間帯）'!$C$5:$W$46,21,FALSE))</f>
        <v/>
      </c>
      <c r="W62" s="104" t="str">
        <f>IF(W61="","",VLOOKUP(W61,'シフト記号表（勤務時間帯）'!$C$5:$W$46,21,FALSE))</f>
        <v/>
      </c>
      <c r="X62" s="104" t="str">
        <f>IF(X61="","",VLOOKUP(X61,'シフト記号表（勤務時間帯）'!$C$5:$W$46,21,FALSE))</f>
        <v/>
      </c>
      <c r="Y62" s="104" t="str">
        <f>IF(Y61="","",VLOOKUP(Y61,'シフト記号表（勤務時間帯）'!$C$5:$W$46,21,FALSE))</f>
        <v/>
      </c>
      <c r="Z62" s="105" t="str">
        <f>IF(Z61="","",VLOOKUP(Z61,'シフト記号表（勤務時間帯）'!$C$5:$W$46,21,FALSE))</f>
        <v/>
      </c>
      <c r="AA62" s="103" t="str">
        <f>IF(AA61="","",VLOOKUP(AA61,'シフト記号表（勤務時間帯）'!$C$5:$W$46,21,FALSE))</f>
        <v/>
      </c>
      <c r="AB62" s="104" t="str">
        <f>IF(AB61="","",VLOOKUP(AB61,'シフト記号表（勤務時間帯）'!$C$5:$W$46,21,FALSE))</f>
        <v/>
      </c>
      <c r="AC62" s="104" t="str">
        <f>IF(AC61="","",VLOOKUP(AC61,'シフト記号表（勤務時間帯）'!$C$5:$W$46,21,FALSE))</f>
        <v/>
      </c>
      <c r="AD62" s="104" t="str">
        <f>IF(AD61="","",VLOOKUP(AD61,'シフト記号表（勤務時間帯）'!$C$5:$W$46,21,FALSE))</f>
        <v/>
      </c>
      <c r="AE62" s="104" t="str">
        <f>IF(AE61="","",VLOOKUP(AE61,'シフト記号表（勤務時間帯）'!$C$5:$W$46,21,FALSE))</f>
        <v/>
      </c>
      <c r="AF62" s="104" t="str">
        <f>IF(AF61="","",VLOOKUP(AF61,'シフト記号表（勤務時間帯）'!$C$5:$W$46,21,FALSE))</f>
        <v/>
      </c>
      <c r="AG62" s="105" t="str">
        <f>IF(AG61="","",VLOOKUP(AG61,'シフト記号表（勤務時間帯）'!$C$5:$W$46,21,FALSE))</f>
        <v/>
      </c>
      <c r="AH62" s="103" t="str">
        <f>IF(AH61="","",VLOOKUP(AH61,'シフト記号表（勤務時間帯）'!$C$5:$W$46,21,FALSE))</f>
        <v/>
      </c>
      <c r="AI62" s="104" t="str">
        <f>IF(AI61="","",VLOOKUP(AI61,'シフト記号表（勤務時間帯）'!$C$5:$W$46,21,FALSE))</f>
        <v/>
      </c>
      <c r="AJ62" s="104" t="str">
        <f>IF(AJ61="","",VLOOKUP(AJ61,'シフト記号表（勤務時間帯）'!$C$5:$W$46,21,FALSE))</f>
        <v/>
      </c>
      <c r="AK62" s="104" t="str">
        <f>IF(AK61="","",VLOOKUP(AK61,'シフト記号表（勤務時間帯）'!$C$5:$W$46,21,FALSE))</f>
        <v/>
      </c>
      <c r="AL62" s="104" t="str">
        <f>IF(AL61="","",VLOOKUP(AL61,'シフト記号表（勤務時間帯）'!$C$5:$W$46,21,FALSE))</f>
        <v/>
      </c>
      <c r="AM62" s="104" t="str">
        <f>IF(AM61="","",VLOOKUP(AM61,'シフト記号表（勤務時間帯）'!$C$5:$W$46,21,FALSE))</f>
        <v/>
      </c>
      <c r="AN62" s="105" t="str">
        <f>IF(AN61="","",VLOOKUP(AN61,'シフト記号表（勤務時間帯）'!$C$5:$W$46,21,FALSE))</f>
        <v/>
      </c>
      <c r="AO62" s="103" t="str">
        <f>IF(AO61="","",VLOOKUP(AO61,'シフト記号表（勤務時間帯）'!$C$5:$W$46,21,FALSE))</f>
        <v/>
      </c>
      <c r="AP62" s="104" t="str">
        <f>IF(AP61="","",VLOOKUP(AP61,'シフト記号表（勤務時間帯）'!$C$5:$W$46,21,FALSE))</f>
        <v/>
      </c>
      <c r="AQ62" s="104" t="str">
        <f>IF(AQ61="","",VLOOKUP(AQ61,'シフト記号表（勤務時間帯）'!$C$5:$W$46,21,FALSE))</f>
        <v/>
      </c>
      <c r="AR62" s="104" t="str">
        <f>IF(AR61="","",VLOOKUP(AR61,'シフト記号表（勤務時間帯）'!$C$5:$W$46,21,FALSE))</f>
        <v/>
      </c>
      <c r="AS62" s="104" t="str">
        <f>IF(AS61="","",VLOOKUP(AS61,'シフト記号表（勤務時間帯）'!$C$5:$W$46,21,FALSE))</f>
        <v/>
      </c>
      <c r="AT62" s="104" t="str">
        <f>IF(AT61="","",VLOOKUP(AT61,'シフト記号表（勤務時間帯）'!$C$5:$W$46,21,FALSE))</f>
        <v/>
      </c>
      <c r="AU62" s="105" t="str">
        <f>IF(AU61="","",VLOOKUP(AU61,'シフト記号表（勤務時間帯）'!$C$5:$W$46,21,FALSE))</f>
        <v/>
      </c>
      <c r="AV62" s="103" t="str">
        <f>IF(AV61="","",VLOOKUP(AV61,'シフト記号表（勤務時間帯）'!$C$5:$W$46,21,FALSE))</f>
        <v/>
      </c>
      <c r="AW62" s="104" t="str">
        <f>IF(AW61="","",VLOOKUP(AW61,'シフト記号表（勤務時間帯）'!$C$5:$W$46,21,FALSE))</f>
        <v/>
      </c>
      <c r="AX62" s="106" t="str">
        <f>IF(AX61="","",VLOOKUP(AX61,'シフト記号表（勤務時間帯）'!$C$5:$W$46,21,FALSE))</f>
        <v/>
      </c>
      <c r="AY62" s="248">
        <f>IF($BB$3="計画",SUM(T62:AU62),IF($BB$3="実績",SUM(T62:AX62),""))</f>
        <v>0</v>
      </c>
      <c r="AZ62" s="249"/>
      <c r="BA62" s="250">
        <f>IF($BB$3="計画",AY62/4,IF($BB$3="実績",(AY62/($BB$7/7)),""))</f>
        <v>0</v>
      </c>
      <c r="BB62" s="251"/>
      <c r="BC62" s="241"/>
      <c r="BD62" s="242"/>
      <c r="BE62" s="242"/>
      <c r="BF62" s="242"/>
      <c r="BG62" s="243"/>
    </row>
    <row r="63" spans="2:59" ht="20.25" customHeight="1" x14ac:dyDescent="0.4">
      <c r="B63" s="107"/>
      <c r="C63" s="279"/>
      <c r="D63" s="280"/>
      <c r="E63" s="281"/>
      <c r="F63" s="108">
        <f>C62</f>
        <v>0</v>
      </c>
      <c r="G63" s="283"/>
      <c r="H63" s="282"/>
      <c r="I63" s="280"/>
      <c r="J63" s="280"/>
      <c r="K63" s="281"/>
      <c r="L63" s="284"/>
      <c r="M63" s="277"/>
      <c r="N63" s="285"/>
      <c r="O63" s="135" t="s">
        <v>87</v>
      </c>
      <c r="P63" s="136"/>
      <c r="Q63" s="136"/>
      <c r="R63" s="137"/>
      <c r="S63" s="138"/>
      <c r="T63" s="113" t="str">
        <f>IF(T61="","",VLOOKUP(T61,'シフト記号表（勤務時間帯）'!$C$5:$Y$46,23,FALSE))</f>
        <v/>
      </c>
      <c r="U63" s="114" t="str">
        <f>IF(U61="","",VLOOKUP(U61,'シフト記号表（勤務時間帯）'!$C$5:$Y$46,23,FALSE))</f>
        <v/>
      </c>
      <c r="V63" s="114" t="str">
        <f>IF(V61="","",VLOOKUP(V61,'シフト記号表（勤務時間帯）'!$C$5:$Y$46,23,FALSE))</f>
        <v/>
      </c>
      <c r="W63" s="114" t="str">
        <f>IF(W61="","",VLOOKUP(W61,'シフト記号表（勤務時間帯）'!$C$5:$Y$46,23,FALSE))</f>
        <v/>
      </c>
      <c r="X63" s="114" t="str">
        <f>IF(X61="","",VLOOKUP(X61,'シフト記号表（勤務時間帯）'!$C$5:$Y$46,23,FALSE))</f>
        <v/>
      </c>
      <c r="Y63" s="114" t="str">
        <f>IF(Y61="","",VLOOKUP(Y61,'シフト記号表（勤務時間帯）'!$C$5:$Y$46,23,FALSE))</f>
        <v/>
      </c>
      <c r="Z63" s="115" t="str">
        <f>IF(Z61="","",VLOOKUP(Z61,'シフト記号表（勤務時間帯）'!$C$5:$Y$46,23,FALSE))</f>
        <v/>
      </c>
      <c r="AA63" s="113" t="str">
        <f>IF(AA61="","",VLOOKUP(AA61,'シフト記号表（勤務時間帯）'!$C$5:$Y$46,23,FALSE))</f>
        <v/>
      </c>
      <c r="AB63" s="114" t="str">
        <f>IF(AB61="","",VLOOKUP(AB61,'シフト記号表（勤務時間帯）'!$C$5:$Y$46,23,FALSE))</f>
        <v/>
      </c>
      <c r="AC63" s="114" t="str">
        <f>IF(AC61="","",VLOOKUP(AC61,'シフト記号表（勤務時間帯）'!$C$5:$Y$46,23,FALSE))</f>
        <v/>
      </c>
      <c r="AD63" s="114" t="str">
        <f>IF(AD61="","",VLOOKUP(AD61,'シフト記号表（勤務時間帯）'!$C$5:$Y$46,23,FALSE))</f>
        <v/>
      </c>
      <c r="AE63" s="114" t="str">
        <f>IF(AE61="","",VLOOKUP(AE61,'シフト記号表（勤務時間帯）'!$C$5:$Y$46,23,FALSE))</f>
        <v/>
      </c>
      <c r="AF63" s="114" t="str">
        <f>IF(AF61="","",VLOOKUP(AF61,'シフト記号表（勤務時間帯）'!$C$5:$Y$46,23,FALSE))</f>
        <v/>
      </c>
      <c r="AG63" s="115" t="str">
        <f>IF(AG61="","",VLOOKUP(AG61,'シフト記号表（勤務時間帯）'!$C$5:$Y$46,23,FALSE))</f>
        <v/>
      </c>
      <c r="AH63" s="113" t="str">
        <f>IF(AH61="","",VLOOKUP(AH61,'シフト記号表（勤務時間帯）'!$C$5:$Y$46,23,FALSE))</f>
        <v/>
      </c>
      <c r="AI63" s="114" t="str">
        <f>IF(AI61="","",VLOOKUP(AI61,'シフト記号表（勤務時間帯）'!$C$5:$Y$46,23,FALSE))</f>
        <v/>
      </c>
      <c r="AJ63" s="114" t="str">
        <f>IF(AJ61="","",VLOOKUP(AJ61,'シフト記号表（勤務時間帯）'!$C$5:$Y$46,23,FALSE))</f>
        <v/>
      </c>
      <c r="AK63" s="114" t="str">
        <f>IF(AK61="","",VLOOKUP(AK61,'シフト記号表（勤務時間帯）'!$C$5:$Y$46,23,FALSE))</f>
        <v/>
      </c>
      <c r="AL63" s="114" t="str">
        <f>IF(AL61="","",VLOOKUP(AL61,'シフト記号表（勤務時間帯）'!$C$5:$Y$46,23,FALSE))</f>
        <v/>
      </c>
      <c r="AM63" s="114" t="str">
        <f>IF(AM61="","",VLOOKUP(AM61,'シフト記号表（勤務時間帯）'!$C$5:$Y$46,23,FALSE))</f>
        <v/>
      </c>
      <c r="AN63" s="115" t="str">
        <f>IF(AN61="","",VLOOKUP(AN61,'シフト記号表（勤務時間帯）'!$C$5:$Y$46,23,FALSE))</f>
        <v/>
      </c>
      <c r="AO63" s="113" t="str">
        <f>IF(AO61="","",VLOOKUP(AO61,'シフト記号表（勤務時間帯）'!$C$5:$Y$46,23,FALSE))</f>
        <v/>
      </c>
      <c r="AP63" s="114" t="str">
        <f>IF(AP61="","",VLOOKUP(AP61,'シフト記号表（勤務時間帯）'!$C$5:$Y$46,23,FALSE))</f>
        <v/>
      </c>
      <c r="AQ63" s="114" t="str">
        <f>IF(AQ61="","",VLOOKUP(AQ61,'シフト記号表（勤務時間帯）'!$C$5:$Y$46,23,FALSE))</f>
        <v/>
      </c>
      <c r="AR63" s="114" t="str">
        <f>IF(AR61="","",VLOOKUP(AR61,'シフト記号表（勤務時間帯）'!$C$5:$Y$46,23,FALSE))</f>
        <v/>
      </c>
      <c r="AS63" s="114" t="str">
        <f>IF(AS61="","",VLOOKUP(AS61,'シフト記号表（勤務時間帯）'!$C$5:$Y$46,23,FALSE))</f>
        <v/>
      </c>
      <c r="AT63" s="114" t="str">
        <f>IF(AT61="","",VLOOKUP(AT61,'シフト記号表（勤務時間帯）'!$C$5:$Y$46,23,FALSE))</f>
        <v/>
      </c>
      <c r="AU63" s="115" t="str">
        <f>IF(AU61="","",VLOOKUP(AU61,'シフト記号表（勤務時間帯）'!$C$5:$Y$46,23,FALSE))</f>
        <v/>
      </c>
      <c r="AV63" s="113" t="str">
        <f>IF(AV61="","",VLOOKUP(AV61,'シフト記号表（勤務時間帯）'!$C$5:$Y$46,23,FALSE))</f>
        <v/>
      </c>
      <c r="AW63" s="114" t="str">
        <f>IF(AW61="","",VLOOKUP(AW61,'シフト記号表（勤務時間帯）'!$C$5:$Y$46,23,FALSE))</f>
        <v/>
      </c>
      <c r="AX63" s="116" t="str">
        <f>IF(AX61="","",VLOOKUP(AX61,'シフト記号表（勤務時間帯）'!$C$5:$Y$46,23,FALSE))</f>
        <v/>
      </c>
      <c r="AY63" s="256">
        <f>IF($BB$3="計画",SUM(T63:AU63),IF($BB$3="実績",SUM(T63:AX63),""))</f>
        <v>0</v>
      </c>
      <c r="AZ63" s="257"/>
      <c r="BA63" s="258">
        <f>IF($BB$3="計画",AY63/4,IF($BB$3="実績",(AY63/($BB$7/7)),""))</f>
        <v>0</v>
      </c>
      <c r="BB63" s="259"/>
      <c r="BC63" s="276"/>
      <c r="BD63" s="277"/>
      <c r="BE63" s="277"/>
      <c r="BF63" s="277"/>
      <c r="BG63" s="278"/>
    </row>
    <row r="64" spans="2:59" ht="20.25" customHeight="1" x14ac:dyDescent="0.4">
      <c r="B64" s="117"/>
      <c r="C64" s="244"/>
      <c r="D64" s="245"/>
      <c r="E64" s="246"/>
      <c r="F64" s="98"/>
      <c r="G64" s="260"/>
      <c r="H64" s="247"/>
      <c r="I64" s="245"/>
      <c r="J64" s="245"/>
      <c r="K64" s="246"/>
      <c r="L64" s="263"/>
      <c r="M64" s="239"/>
      <c r="N64" s="264"/>
      <c r="O64" s="139" t="s">
        <v>18</v>
      </c>
      <c r="P64" s="140"/>
      <c r="Q64" s="140"/>
      <c r="R64" s="141"/>
      <c r="S64" s="142"/>
      <c r="T64" s="123"/>
      <c r="U64" s="124"/>
      <c r="V64" s="124"/>
      <c r="W64" s="124"/>
      <c r="X64" s="124"/>
      <c r="Y64" s="124"/>
      <c r="Z64" s="125"/>
      <c r="AA64" s="123"/>
      <c r="AB64" s="124"/>
      <c r="AC64" s="124"/>
      <c r="AD64" s="124"/>
      <c r="AE64" s="124"/>
      <c r="AF64" s="124"/>
      <c r="AG64" s="125"/>
      <c r="AH64" s="123"/>
      <c r="AI64" s="124"/>
      <c r="AJ64" s="124"/>
      <c r="AK64" s="124"/>
      <c r="AL64" s="124"/>
      <c r="AM64" s="124"/>
      <c r="AN64" s="125"/>
      <c r="AO64" s="123"/>
      <c r="AP64" s="124"/>
      <c r="AQ64" s="124"/>
      <c r="AR64" s="124"/>
      <c r="AS64" s="124"/>
      <c r="AT64" s="124"/>
      <c r="AU64" s="125"/>
      <c r="AV64" s="123"/>
      <c r="AW64" s="124"/>
      <c r="AX64" s="200"/>
      <c r="AY64" s="270"/>
      <c r="AZ64" s="271"/>
      <c r="BA64" s="272"/>
      <c r="BB64" s="273"/>
      <c r="BC64" s="238"/>
      <c r="BD64" s="239"/>
      <c r="BE64" s="239"/>
      <c r="BF64" s="239"/>
      <c r="BG64" s="240"/>
    </row>
    <row r="65" spans="2:59" ht="20.25" customHeight="1" x14ac:dyDescent="0.4">
      <c r="B65" s="97">
        <f>B62+1</f>
        <v>16</v>
      </c>
      <c r="C65" s="244"/>
      <c r="D65" s="245"/>
      <c r="E65" s="246"/>
      <c r="F65" s="98"/>
      <c r="G65" s="261"/>
      <c r="H65" s="247"/>
      <c r="I65" s="245"/>
      <c r="J65" s="245"/>
      <c r="K65" s="246"/>
      <c r="L65" s="265"/>
      <c r="M65" s="242"/>
      <c r="N65" s="266"/>
      <c r="O65" s="99" t="s">
        <v>86</v>
      </c>
      <c r="P65" s="100"/>
      <c r="Q65" s="100"/>
      <c r="R65" s="101"/>
      <c r="S65" s="102"/>
      <c r="T65" s="103" t="str">
        <f>IF(T64="","",VLOOKUP(T64,'シフト記号表（勤務時間帯）'!$C$5:$W$46,21,FALSE))</f>
        <v/>
      </c>
      <c r="U65" s="104" t="str">
        <f>IF(U64="","",VLOOKUP(U64,'シフト記号表（勤務時間帯）'!$C$5:$W$46,21,FALSE))</f>
        <v/>
      </c>
      <c r="V65" s="104" t="str">
        <f>IF(V64="","",VLOOKUP(V64,'シフト記号表（勤務時間帯）'!$C$5:$W$46,21,FALSE))</f>
        <v/>
      </c>
      <c r="W65" s="104" t="str">
        <f>IF(W64="","",VLOOKUP(W64,'シフト記号表（勤務時間帯）'!$C$5:$W$46,21,FALSE))</f>
        <v/>
      </c>
      <c r="X65" s="104" t="str">
        <f>IF(X64="","",VLOOKUP(X64,'シフト記号表（勤務時間帯）'!$C$5:$W$46,21,FALSE))</f>
        <v/>
      </c>
      <c r="Y65" s="104" t="str">
        <f>IF(Y64="","",VLOOKUP(Y64,'シフト記号表（勤務時間帯）'!$C$5:$W$46,21,FALSE))</f>
        <v/>
      </c>
      <c r="Z65" s="105" t="str">
        <f>IF(Z64="","",VLOOKUP(Z64,'シフト記号表（勤務時間帯）'!$C$5:$W$46,21,FALSE))</f>
        <v/>
      </c>
      <c r="AA65" s="103" t="str">
        <f>IF(AA64="","",VLOOKUP(AA64,'シフト記号表（勤務時間帯）'!$C$5:$W$46,21,FALSE))</f>
        <v/>
      </c>
      <c r="AB65" s="104" t="str">
        <f>IF(AB64="","",VLOOKUP(AB64,'シフト記号表（勤務時間帯）'!$C$5:$W$46,21,FALSE))</f>
        <v/>
      </c>
      <c r="AC65" s="104" t="str">
        <f>IF(AC64="","",VLOOKUP(AC64,'シフト記号表（勤務時間帯）'!$C$5:$W$46,21,FALSE))</f>
        <v/>
      </c>
      <c r="AD65" s="104" t="str">
        <f>IF(AD64="","",VLOOKUP(AD64,'シフト記号表（勤務時間帯）'!$C$5:$W$46,21,FALSE))</f>
        <v/>
      </c>
      <c r="AE65" s="104" t="str">
        <f>IF(AE64="","",VLOOKUP(AE64,'シフト記号表（勤務時間帯）'!$C$5:$W$46,21,FALSE))</f>
        <v/>
      </c>
      <c r="AF65" s="104" t="str">
        <f>IF(AF64="","",VLOOKUP(AF64,'シフト記号表（勤務時間帯）'!$C$5:$W$46,21,FALSE))</f>
        <v/>
      </c>
      <c r="AG65" s="105" t="str">
        <f>IF(AG64="","",VLOOKUP(AG64,'シフト記号表（勤務時間帯）'!$C$5:$W$46,21,FALSE))</f>
        <v/>
      </c>
      <c r="AH65" s="103" t="str">
        <f>IF(AH64="","",VLOOKUP(AH64,'シフト記号表（勤務時間帯）'!$C$5:$W$46,21,FALSE))</f>
        <v/>
      </c>
      <c r="AI65" s="104" t="str">
        <f>IF(AI64="","",VLOOKUP(AI64,'シフト記号表（勤務時間帯）'!$C$5:$W$46,21,FALSE))</f>
        <v/>
      </c>
      <c r="AJ65" s="104" t="str">
        <f>IF(AJ64="","",VLOOKUP(AJ64,'シフト記号表（勤務時間帯）'!$C$5:$W$46,21,FALSE))</f>
        <v/>
      </c>
      <c r="AK65" s="104" t="str">
        <f>IF(AK64="","",VLOOKUP(AK64,'シフト記号表（勤務時間帯）'!$C$5:$W$46,21,FALSE))</f>
        <v/>
      </c>
      <c r="AL65" s="104" t="str">
        <f>IF(AL64="","",VLOOKUP(AL64,'シフト記号表（勤務時間帯）'!$C$5:$W$46,21,FALSE))</f>
        <v/>
      </c>
      <c r="AM65" s="104" t="str">
        <f>IF(AM64="","",VLOOKUP(AM64,'シフト記号表（勤務時間帯）'!$C$5:$W$46,21,FALSE))</f>
        <v/>
      </c>
      <c r="AN65" s="105" t="str">
        <f>IF(AN64="","",VLOOKUP(AN64,'シフト記号表（勤務時間帯）'!$C$5:$W$46,21,FALSE))</f>
        <v/>
      </c>
      <c r="AO65" s="103" t="str">
        <f>IF(AO64="","",VLOOKUP(AO64,'シフト記号表（勤務時間帯）'!$C$5:$W$46,21,FALSE))</f>
        <v/>
      </c>
      <c r="AP65" s="104" t="str">
        <f>IF(AP64="","",VLOOKUP(AP64,'シフト記号表（勤務時間帯）'!$C$5:$W$46,21,FALSE))</f>
        <v/>
      </c>
      <c r="AQ65" s="104" t="str">
        <f>IF(AQ64="","",VLOOKUP(AQ64,'シフト記号表（勤務時間帯）'!$C$5:$W$46,21,FALSE))</f>
        <v/>
      </c>
      <c r="AR65" s="104" t="str">
        <f>IF(AR64="","",VLOOKUP(AR64,'シフト記号表（勤務時間帯）'!$C$5:$W$46,21,FALSE))</f>
        <v/>
      </c>
      <c r="AS65" s="104" t="str">
        <f>IF(AS64="","",VLOOKUP(AS64,'シフト記号表（勤務時間帯）'!$C$5:$W$46,21,FALSE))</f>
        <v/>
      </c>
      <c r="AT65" s="104" t="str">
        <f>IF(AT64="","",VLOOKUP(AT64,'シフト記号表（勤務時間帯）'!$C$5:$W$46,21,FALSE))</f>
        <v/>
      </c>
      <c r="AU65" s="105" t="str">
        <f>IF(AU64="","",VLOOKUP(AU64,'シフト記号表（勤務時間帯）'!$C$5:$W$46,21,FALSE))</f>
        <v/>
      </c>
      <c r="AV65" s="103" t="str">
        <f>IF(AV64="","",VLOOKUP(AV64,'シフト記号表（勤務時間帯）'!$C$5:$W$46,21,FALSE))</f>
        <v/>
      </c>
      <c r="AW65" s="104" t="str">
        <f>IF(AW64="","",VLOOKUP(AW64,'シフト記号表（勤務時間帯）'!$C$5:$W$46,21,FALSE))</f>
        <v/>
      </c>
      <c r="AX65" s="106" t="str">
        <f>IF(AX64="","",VLOOKUP(AX64,'シフト記号表（勤務時間帯）'!$C$5:$W$46,21,FALSE))</f>
        <v/>
      </c>
      <c r="AY65" s="248">
        <f>IF($BB$3="計画",SUM(T65:AU65),IF($BB$3="実績",SUM(T65:AX65),""))</f>
        <v>0</v>
      </c>
      <c r="AZ65" s="249"/>
      <c r="BA65" s="250">
        <f>IF($BB$3="計画",AY65/4,IF($BB$3="実績",(AY65/($BB$7/7)),""))</f>
        <v>0</v>
      </c>
      <c r="BB65" s="251"/>
      <c r="BC65" s="241"/>
      <c r="BD65" s="242"/>
      <c r="BE65" s="242"/>
      <c r="BF65" s="242"/>
      <c r="BG65" s="243"/>
    </row>
    <row r="66" spans="2:59" ht="20.25" customHeight="1" thickBot="1" x14ac:dyDescent="0.45">
      <c r="B66" s="97"/>
      <c r="C66" s="252"/>
      <c r="D66" s="253"/>
      <c r="E66" s="254"/>
      <c r="F66" s="143">
        <f>C65</f>
        <v>0</v>
      </c>
      <c r="G66" s="262"/>
      <c r="H66" s="255"/>
      <c r="I66" s="253"/>
      <c r="J66" s="253"/>
      <c r="K66" s="254"/>
      <c r="L66" s="267"/>
      <c r="M66" s="268"/>
      <c r="N66" s="269"/>
      <c r="O66" s="144" t="s">
        <v>87</v>
      </c>
      <c r="P66" s="145"/>
      <c r="Q66" s="145"/>
      <c r="R66" s="146"/>
      <c r="S66" s="147"/>
      <c r="T66" s="113" t="str">
        <f>IF(T64="","",VLOOKUP(T64,'シフト記号表（勤務時間帯）'!$C$5:$Y$46,23,FALSE))</f>
        <v/>
      </c>
      <c r="U66" s="114" t="str">
        <f>IF(U64="","",VLOOKUP(U64,'シフト記号表（勤務時間帯）'!$C$5:$Y$46,23,FALSE))</f>
        <v/>
      </c>
      <c r="V66" s="114" t="str">
        <f>IF(V64="","",VLOOKUP(V64,'シフト記号表（勤務時間帯）'!$C$5:$Y$46,23,FALSE))</f>
        <v/>
      </c>
      <c r="W66" s="114" t="str">
        <f>IF(W64="","",VLOOKUP(W64,'シフト記号表（勤務時間帯）'!$C$5:$Y$46,23,FALSE))</f>
        <v/>
      </c>
      <c r="X66" s="114" t="str">
        <f>IF(X64="","",VLOOKUP(X64,'シフト記号表（勤務時間帯）'!$C$5:$Y$46,23,FALSE))</f>
        <v/>
      </c>
      <c r="Y66" s="114" t="str">
        <f>IF(Y64="","",VLOOKUP(Y64,'シフト記号表（勤務時間帯）'!$C$5:$Y$46,23,FALSE))</f>
        <v/>
      </c>
      <c r="Z66" s="115" t="str">
        <f>IF(Z64="","",VLOOKUP(Z64,'シフト記号表（勤務時間帯）'!$C$5:$Y$46,23,FALSE))</f>
        <v/>
      </c>
      <c r="AA66" s="113" t="str">
        <f>IF(AA64="","",VLOOKUP(AA64,'シフト記号表（勤務時間帯）'!$C$5:$Y$46,23,FALSE))</f>
        <v/>
      </c>
      <c r="AB66" s="114" t="str">
        <f>IF(AB64="","",VLOOKUP(AB64,'シフト記号表（勤務時間帯）'!$C$5:$Y$46,23,FALSE))</f>
        <v/>
      </c>
      <c r="AC66" s="114" t="str">
        <f>IF(AC64="","",VLOOKUP(AC64,'シフト記号表（勤務時間帯）'!$C$5:$Y$46,23,FALSE))</f>
        <v/>
      </c>
      <c r="AD66" s="114" t="str">
        <f>IF(AD64="","",VLOOKUP(AD64,'シフト記号表（勤務時間帯）'!$C$5:$Y$46,23,FALSE))</f>
        <v/>
      </c>
      <c r="AE66" s="114" t="str">
        <f>IF(AE64="","",VLOOKUP(AE64,'シフト記号表（勤務時間帯）'!$C$5:$Y$46,23,FALSE))</f>
        <v/>
      </c>
      <c r="AF66" s="114" t="str">
        <f>IF(AF64="","",VLOOKUP(AF64,'シフト記号表（勤務時間帯）'!$C$5:$Y$46,23,FALSE))</f>
        <v/>
      </c>
      <c r="AG66" s="115" t="str">
        <f>IF(AG64="","",VLOOKUP(AG64,'シフト記号表（勤務時間帯）'!$C$5:$Y$46,23,FALSE))</f>
        <v/>
      </c>
      <c r="AH66" s="113" t="str">
        <f>IF(AH64="","",VLOOKUP(AH64,'シフト記号表（勤務時間帯）'!$C$5:$Y$46,23,FALSE))</f>
        <v/>
      </c>
      <c r="AI66" s="114" t="str">
        <f>IF(AI64="","",VLOOKUP(AI64,'シフト記号表（勤務時間帯）'!$C$5:$Y$46,23,FALSE))</f>
        <v/>
      </c>
      <c r="AJ66" s="114" t="str">
        <f>IF(AJ64="","",VLOOKUP(AJ64,'シフト記号表（勤務時間帯）'!$C$5:$Y$46,23,FALSE))</f>
        <v/>
      </c>
      <c r="AK66" s="114" t="str">
        <f>IF(AK64="","",VLOOKUP(AK64,'シフト記号表（勤務時間帯）'!$C$5:$Y$46,23,FALSE))</f>
        <v/>
      </c>
      <c r="AL66" s="114" t="str">
        <f>IF(AL64="","",VLOOKUP(AL64,'シフト記号表（勤務時間帯）'!$C$5:$Y$46,23,FALSE))</f>
        <v/>
      </c>
      <c r="AM66" s="114" t="str">
        <f>IF(AM64="","",VLOOKUP(AM64,'シフト記号表（勤務時間帯）'!$C$5:$Y$46,23,FALSE))</f>
        <v/>
      </c>
      <c r="AN66" s="115" t="str">
        <f>IF(AN64="","",VLOOKUP(AN64,'シフト記号表（勤務時間帯）'!$C$5:$Y$46,23,FALSE))</f>
        <v/>
      </c>
      <c r="AO66" s="113" t="str">
        <f>IF(AO64="","",VLOOKUP(AO64,'シフト記号表（勤務時間帯）'!$C$5:$Y$46,23,FALSE))</f>
        <v/>
      </c>
      <c r="AP66" s="114" t="str">
        <f>IF(AP64="","",VLOOKUP(AP64,'シフト記号表（勤務時間帯）'!$C$5:$Y$46,23,FALSE))</f>
        <v/>
      </c>
      <c r="AQ66" s="114" t="str">
        <f>IF(AQ64="","",VLOOKUP(AQ64,'シフト記号表（勤務時間帯）'!$C$5:$Y$46,23,FALSE))</f>
        <v/>
      </c>
      <c r="AR66" s="114" t="str">
        <f>IF(AR64="","",VLOOKUP(AR64,'シフト記号表（勤務時間帯）'!$C$5:$Y$46,23,FALSE))</f>
        <v/>
      </c>
      <c r="AS66" s="114" t="str">
        <f>IF(AS64="","",VLOOKUP(AS64,'シフト記号表（勤務時間帯）'!$C$5:$Y$46,23,FALSE))</f>
        <v/>
      </c>
      <c r="AT66" s="114" t="str">
        <f>IF(AT64="","",VLOOKUP(AT64,'シフト記号表（勤務時間帯）'!$C$5:$Y$46,23,FALSE))</f>
        <v/>
      </c>
      <c r="AU66" s="115" t="str">
        <f>IF(AU64="","",VLOOKUP(AU64,'シフト記号表（勤務時間帯）'!$C$5:$Y$46,23,FALSE))</f>
        <v/>
      </c>
      <c r="AV66" s="113" t="str">
        <f>IF(AV64="","",VLOOKUP(AV64,'シフト記号表（勤務時間帯）'!$C$5:$Y$46,23,FALSE))</f>
        <v/>
      </c>
      <c r="AW66" s="114" t="str">
        <f>IF(AW64="","",VLOOKUP(AW64,'シフト記号表（勤務時間帯）'!$C$5:$Y$46,23,FALSE))</f>
        <v/>
      </c>
      <c r="AX66" s="116" t="str">
        <f>IF(AX64="","",VLOOKUP(AX64,'シフト記号表（勤務時間帯）'!$C$5:$Y$46,23,FALSE))</f>
        <v/>
      </c>
      <c r="AY66" s="256">
        <f>IF($BB$3="計画",SUM(T66:AU66),IF($BB$3="実績",SUM(T66:AX66),""))</f>
        <v>0</v>
      </c>
      <c r="AZ66" s="257"/>
      <c r="BA66" s="258">
        <f>IF($BB$3="計画",AY66/4,IF($BB$3="実績",(AY66/($BB$7/7)),""))</f>
        <v>0</v>
      </c>
      <c r="BB66" s="259"/>
      <c r="BC66" s="241"/>
      <c r="BD66" s="242"/>
      <c r="BE66" s="242"/>
      <c r="BF66" s="242"/>
      <c r="BG66" s="243"/>
    </row>
    <row r="67" spans="2:59" ht="20.25" customHeight="1" x14ac:dyDescent="0.4">
      <c r="B67" s="302" t="s">
        <v>242</v>
      </c>
      <c r="C67" s="303"/>
      <c r="D67" s="303"/>
      <c r="E67" s="303"/>
      <c r="F67" s="303"/>
      <c r="G67" s="303"/>
      <c r="H67" s="303"/>
      <c r="I67" s="303"/>
      <c r="J67" s="303"/>
      <c r="K67" s="303"/>
      <c r="L67" s="303"/>
      <c r="M67" s="303"/>
      <c r="N67" s="303"/>
      <c r="O67" s="303"/>
      <c r="P67" s="303"/>
      <c r="Q67" s="303"/>
      <c r="R67" s="303"/>
      <c r="S67" s="304"/>
      <c r="T67" s="148"/>
      <c r="U67" s="149"/>
      <c r="V67" s="149"/>
      <c r="W67" s="149"/>
      <c r="X67" s="149"/>
      <c r="Y67" s="149"/>
      <c r="Z67" s="150"/>
      <c r="AA67" s="151"/>
      <c r="AB67" s="149"/>
      <c r="AC67" s="149"/>
      <c r="AD67" s="149"/>
      <c r="AE67" s="149"/>
      <c r="AF67" s="149"/>
      <c r="AG67" s="150"/>
      <c r="AH67" s="151"/>
      <c r="AI67" s="149"/>
      <c r="AJ67" s="149"/>
      <c r="AK67" s="149"/>
      <c r="AL67" s="149"/>
      <c r="AM67" s="149"/>
      <c r="AN67" s="150"/>
      <c r="AO67" s="151"/>
      <c r="AP67" s="149"/>
      <c r="AQ67" s="149"/>
      <c r="AR67" s="149"/>
      <c r="AS67" s="149"/>
      <c r="AT67" s="149"/>
      <c r="AU67" s="150"/>
      <c r="AV67" s="151"/>
      <c r="AW67" s="149"/>
      <c r="AX67" s="152"/>
      <c r="AY67" s="286"/>
      <c r="AZ67" s="287"/>
      <c r="BA67" s="292"/>
      <c r="BB67" s="287"/>
      <c r="BC67" s="287"/>
      <c r="BD67" s="287"/>
      <c r="BE67" s="287"/>
      <c r="BF67" s="287"/>
      <c r="BG67" s="293"/>
    </row>
    <row r="68" spans="2:59" ht="20.25" customHeight="1" x14ac:dyDescent="0.4">
      <c r="B68" s="305" t="s">
        <v>243</v>
      </c>
      <c r="C68" s="306"/>
      <c r="D68" s="306"/>
      <c r="E68" s="306"/>
      <c r="F68" s="306"/>
      <c r="G68" s="306"/>
      <c r="H68" s="306"/>
      <c r="I68" s="306"/>
      <c r="J68" s="306"/>
      <c r="K68" s="306"/>
      <c r="L68" s="306"/>
      <c r="M68" s="306"/>
      <c r="N68" s="306"/>
      <c r="O68" s="306"/>
      <c r="P68" s="306"/>
      <c r="Q68" s="306"/>
      <c r="R68" s="306"/>
      <c r="S68" s="307"/>
      <c r="T68" s="153"/>
      <c r="U68" s="154"/>
      <c r="V68" s="154"/>
      <c r="W68" s="154"/>
      <c r="X68" s="154"/>
      <c r="Y68" s="154"/>
      <c r="Z68" s="155"/>
      <c r="AA68" s="156"/>
      <c r="AB68" s="154"/>
      <c r="AC68" s="154"/>
      <c r="AD68" s="154"/>
      <c r="AE68" s="154"/>
      <c r="AF68" s="154"/>
      <c r="AG68" s="155"/>
      <c r="AH68" s="156"/>
      <c r="AI68" s="154"/>
      <c r="AJ68" s="154"/>
      <c r="AK68" s="154"/>
      <c r="AL68" s="154"/>
      <c r="AM68" s="154"/>
      <c r="AN68" s="155"/>
      <c r="AO68" s="156"/>
      <c r="AP68" s="154"/>
      <c r="AQ68" s="154"/>
      <c r="AR68" s="154"/>
      <c r="AS68" s="154"/>
      <c r="AT68" s="154"/>
      <c r="AU68" s="155"/>
      <c r="AV68" s="156"/>
      <c r="AW68" s="154"/>
      <c r="AX68" s="157"/>
      <c r="AY68" s="288"/>
      <c r="AZ68" s="289"/>
      <c r="BA68" s="294"/>
      <c r="BB68" s="289"/>
      <c r="BC68" s="289"/>
      <c r="BD68" s="289"/>
      <c r="BE68" s="289"/>
      <c r="BF68" s="289"/>
      <c r="BG68" s="295"/>
    </row>
    <row r="69" spans="2:59" ht="20.25" customHeight="1" x14ac:dyDescent="0.4">
      <c r="B69" s="305" t="s">
        <v>215</v>
      </c>
      <c r="C69" s="306"/>
      <c r="D69" s="306"/>
      <c r="E69" s="306"/>
      <c r="F69" s="306"/>
      <c r="G69" s="306"/>
      <c r="H69" s="306"/>
      <c r="I69" s="306"/>
      <c r="J69" s="306"/>
      <c r="K69" s="306"/>
      <c r="L69" s="306"/>
      <c r="M69" s="306"/>
      <c r="N69" s="306"/>
      <c r="O69" s="306"/>
      <c r="P69" s="306"/>
      <c r="Q69" s="306"/>
      <c r="R69" s="306"/>
      <c r="S69" s="307"/>
      <c r="T69" s="153"/>
      <c r="U69" s="154"/>
      <c r="V69" s="154"/>
      <c r="W69" s="154"/>
      <c r="X69" s="154"/>
      <c r="Y69" s="154"/>
      <c r="Z69" s="158"/>
      <c r="AA69" s="159"/>
      <c r="AB69" s="154"/>
      <c r="AC69" s="154"/>
      <c r="AD69" s="154"/>
      <c r="AE69" s="154"/>
      <c r="AF69" s="154"/>
      <c r="AG69" s="158"/>
      <c r="AH69" s="159"/>
      <c r="AI69" s="154"/>
      <c r="AJ69" s="154"/>
      <c r="AK69" s="154"/>
      <c r="AL69" s="154"/>
      <c r="AM69" s="154"/>
      <c r="AN69" s="158"/>
      <c r="AO69" s="159"/>
      <c r="AP69" s="154"/>
      <c r="AQ69" s="154"/>
      <c r="AR69" s="154"/>
      <c r="AS69" s="154"/>
      <c r="AT69" s="154"/>
      <c r="AU69" s="158"/>
      <c r="AV69" s="159"/>
      <c r="AW69" s="154"/>
      <c r="AX69" s="157"/>
      <c r="AY69" s="288"/>
      <c r="AZ69" s="289"/>
      <c r="BA69" s="294"/>
      <c r="BB69" s="289"/>
      <c r="BC69" s="289"/>
      <c r="BD69" s="289"/>
      <c r="BE69" s="289"/>
      <c r="BF69" s="289"/>
      <c r="BG69" s="295"/>
    </row>
    <row r="70" spans="2:59" ht="20.25" customHeight="1" x14ac:dyDescent="0.4">
      <c r="B70" s="305" t="s">
        <v>216</v>
      </c>
      <c r="C70" s="306"/>
      <c r="D70" s="306"/>
      <c r="E70" s="306"/>
      <c r="F70" s="306"/>
      <c r="G70" s="306"/>
      <c r="H70" s="306"/>
      <c r="I70" s="306"/>
      <c r="J70" s="306"/>
      <c r="K70" s="306"/>
      <c r="L70" s="306"/>
      <c r="M70" s="306"/>
      <c r="N70" s="306"/>
      <c r="O70" s="306"/>
      <c r="P70" s="306"/>
      <c r="Q70" s="306"/>
      <c r="R70" s="306"/>
      <c r="S70" s="307"/>
      <c r="T70" s="153"/>
      <c r="U70" s="154"/>
      <c r="V70" s="154"/>
      <c r="W70" s="154"/>
      <c r="X70" s="154"/>
      <c r="Y70" s="154"/>
      <c r="Z70" s="158"/>
      <c r="AA70" s="159"/>
      <c r="AB70" s="154"/>
      <c r="AC70" s="154"/>
      <c r="AD70" s="154"/>
      <c r="AE70" s="154"/>
      <c r="AF70" s="154"/>
      <c r="AG70" s="158"/>
      <c r="AH70" s="159"/>
      <c r="AI70" s="154"/>
      <c r="AJ70" s="154"/>
      <c r="AK70" s="154"/>
      <c r="AL70" s="154"/>
      <c r="AM70" s="154"/>
      <c r="AN70" s="158"/>
      <c r="AO70" s="159"/>
      <c r="AP70" s="154"/>
      <c r="AQ70" s="154"/>
      <c r="AR70" s="154"/>
      <c r="AS70" s="154"/>
      <c r="AT70" s="154"/>
      <c r="AU70" s="158"/>
      <c r="AV70" s="159"/>
      <c r="AW70" s="154"/>
      <c r="AX70" s="157"/>
      <c r="AY70" s="290"/>
      <c r="AZ70" s="291"/>
      <c r="BA70" s="294"/>
      <c r="BB70" s="289"/>
      <c r="BC70" s="289"/>
      <c r="BD70" s="289"/>
      <c r="BE70" s="289"/>
      <c r="BF70" s="289"/>
      <c r="BG70" s="295"/>
    </row>
    <row r="71" spans="2:59" ht="20.25" customHeight="1" x14ac:dyDescent="0.4">
      <c r="B71" s="305" t="s">
        <v>217</v>
      </c>
      <c r="C71" s="306"/>
      <c r="D71" s="306"/>
      <c r="E71" s="306"/>
      <c r="F71" s="306"/>
      <c r="G71" s="306"/>
      <c r="H71" s="306"/>
      <c r="I71" s="306"/>
      <c r="J71" s="306"/>
      <c r="K71" s="306"/>
      <c r="L71" s="306"/>
      <c r="M71" s="306"/>
      <c r="N71" s="306"/>
      <c r="O71" s="306"/>
      <c r="P71" s="306"/>
      <c r="Q71" s="306"/>
      <c r="R71" s="306"/>
      <c r="S71" s="307"/>
      <c r="T71" s="160" t="str">
        <f t="shared" ref="T71:AX71" ca="1" si="1">IF(SUMIF($C$19:$E$66,"介護従業者",T19:T66)=0,"",SUMIF($C$19:$E$66,"介護従業者",T19:T66))</f>
        <v/>
      </c>
      <c r="U71" s="114" t="str">
        <f t="shared" ca="1" si="1"/>
        <v/>
      </c>
      <c r="V71" s="114" t="str">
        <f t="shared" ca="1" si="1"/>
        <v/>
      </c>
      <c r="W71" s="114" t="str">
        <f t="shared" ca="1" si="1"/>
        <v/>
      </c>
      <c r="X71" s="114" t="str">
        <f t="shared" ca="1" si="1"/>
        <v/>
      </c>
      <c r="Y71" s="114" t="str">
        <f t="shared" ca="1" si="1"/>
        <v/>
      </c>
      <c r="Z71" s="161" t="str">
        <f t="shared" ca="1" si="1"/>
        <v/>
      </c>
      <c r="AA71" s="162" t="str">
        <f t="shared" ca="1" si="1"/>
        <v/>
      </c>
      <c r="AB71" s="114" t="str">
        <f t="shared" ca="1" si="1"/>
        <v/>
      </c>
      <c r="AC71" s="114" t="str">
        <f t="shared" ca="1" si="1"/>
        <v/>
      </c>
      <c r="AD71" s="114" t="str">
        <f t="shared" ca="1" si="1"/>
        <v/>
      </c>
      <c r="AE71" s="114" t="str">
        <f t="shared" ca="1" si="1"/>
        <v/>
      </c>
      <c r="AF71" s="114" t="str">
        <f t="shared" ca="1" si="1"/>
        <v/>
      </c>
      <c r="AG71" s="161" t="str">
        <f t="shared" ca="1" si="1"/>
        <v/>
      </c>
      <c r="AH71" s="162" t="str">
        <f t="shared" ca="1" si="1"/>
        <v/>
      </c>
      <c r="AI71" s="114" t="str">
        <f t="shared" ca="1" si="1"/>
        <v/>
      </c>
      <c r="AJ71" s="114" t="str">
        <f t="shared" ca="1" si="1"/>
        <v/>
      </c>
      <c r="AK71" s="114" t="str">
        <f t="shared" ca="1" si="1"/>
        <v/>
      </c>
      <c r="AL71" s="114" t="str">
        <f t="shared" ca="1" si="1"/>
        <v/>
      </c>
      <c r="AM71" s="114" t="str">
        <f t="shared" ca="1" si="1"/>
        <v/>
      </c>
      <c r="AN71" s="161" t="str">
        <f t="shared" ca="1" si="1"/>
        <v/>
      </c>
      <c r="AO71" s="162" t="str">
        <f t="shared" ca="1" si="1"/>
        <v/>
      </c>
      <c r="AP71" s="114" t="str">
        <f t="shared" ca="1" si="1"/>
        <v/>
      </c>
      <c r="AQ71" s="114" t="str">
        <f t="shared" ca="1" si="1"/>
        <v/>
      </c>
      <c r="AR71" s="114" t="str">
        <f t="shared" ca="1" si="1"/>
        <v/>
      </c>
      <c r="AS71" s="114" t="str">
        <f t="shared" ca="1" si="1"/>
        <v/>
      </c>
      <c r="AT71" s="114" t="str">
        <f t="shared" ca="1" si="1"/>
        <v/>
      </c>
      <c r="AU71" s="161" t="str">
        <f t="shared" ca="1" si="1"/>
        <v/>
      </c>
      <c r="AV71" s="162" t="str">
        <f t="shared" ca="1" si="1"/>
        <v/>
      </c>
      <c r="AW71" s="114" t="str">
        <f t="shared" ca="1" si="1"/>
        <v/>
      </c>
      <c r="AX71" s="116" t="str">
        <f t="shared" ca="1" si="1"/>
        <v/>
      </c>
      <c r="AY71" s="236">
        <f ca="1">IF($BB$3="計画",SUM(T71:AU71),IF($BB$3="実績",SUM(T71:AX71),""))</f>
        <v>0</v>
      </c>
      <c r="AZ71" s="237"/>
      <c r="BA71" s="294"/>
      <c r="BB71" s="289"/>
      <c r="BC71" s="289"/>
      <c r="BD71" s="289"/>
      <c r="BE71" s="289"/>
      <c r="BF71" s="289"/>
      <c r="BG71" s="295"/>
    </row>
    <row r="72" spans="2:59" ht="20.25" customHeight="1" thickBot="1" x14ac:dyDescent="0.45">
      <c r="B72" s="299" t="s">
        <v>218</v>
      </c>
      <c r="C72" s="300"/>
      <c r="D72" s="300"/>
      <c r="E72" s="300"/>
      <c r="F72" s="300"/>
      <c r="G72" s="300"/>
      <c r="H72" s="300"/>
      <c r="I72" s="300"/>
      <c r="J72" s="300"/>
      <c r="K72" s="300"/>
      <c r="L72" s="300"/>
      <c r="M72" s="300"/>
      <c r="N72" s="300"/>
      <c r="O72" s="300"/>
      <c r="P72" s="300"/>
      <c r="Q72" s="300"/>
      <c r="R72" s="300"/>
      <c r="S72" s="301"/>
      <c r="T72" s="163" t="str">
        <f t="shared" ref="T72:AX72" si="2">IF(SUMIF($F$19:$F$66,"介護従業者",T19:T66)=0,"",SUMIF($F$19:$F$66,"介護従業者",T19:T66))</f>
        <v/>
      </c>
      <c r="U72" s="164" t="str">
        <f t="shared" si="2"/>
        <v/>
      </c>
      <c r="V72" s="164" t="str">
        <f t="shared" si="2"/>
        <v/>
      </c>
      <c r="W72" s="164" t="str">
        <f t="shared" si="2"/>
        <v/>
      </c>
      <c r="X72" s="164" t="str">
        <f t="shared" si="2"/>
        <v/>
      </c>
      <c r="Y72" s="164" t="str">
        <f t="shared" si="2"/>
        <v/>
      </c>
      <c r="Z72" s="165" t="str">
        <f t="shared" si="2"/>
        <v/>
      </c>
      <c r="AA72" s="166" t="str">
        <f t="shared" si="2"/>
        <v/>
      </c>
      <c r="AB72" s="164" t="str">
        <f t="shared" si="2"/>
        <v/>
      </c>
      <c r="AC72" s="164" t="str">
        <f t="shared" si="2"/>
        <v/>
      </c>
      <c r="AD72" s="164" t="str">
        <f t="shared" si="2"/>
        <v/>
      </c>
      <c r="AE72" s="164" t="str">
        <f t="shared" si="2"/>
        <v/>
      </c>
      <c r="AF72" s="164" t="str">
        <f t="shared" si="2"/>
        <v/>
      </c>
      <c r="AG72" s="165" t="str">
        <f t="shared" si="2"/>
        <v/>
      </c>
      <c r="AH72" s="166" t="str">
        <f t="shared" si="2"/>
        <v/>
      </c>
      <c r="AI72" s="164" t="str">
        <f t="shared" si="2"/>
        <v/>
      </c>
      <c r="AJ72" s="164" t="str">
        <f t="shared" si="2"/>
        <v/>
      </c>
      <c r="AK72" s="164" t="str">
        <f t="shared" si="2"/>
        <v/>
      </c>
      <c r="AL72" s="164" t="str">
        <f t="shared" si="2"/>
        <v/>
      </c>
      <c r="AM72" s="164" t="str">
        <f t="shared" si="2"/>
        <v/>
      </c>
      <c r="AN72" s="165" t="str">
        <f t="shared" si="2"/>
        <v/>
      </c>
      <c r="AO72" s="166" t="str">
        <f t="shared" si="2"/>
        <v/>
      </c>
      <c r="AP72" s="164" t="str">
        <f t="shared" si="2"/>
        <v/>
      </c>
      <c r="AQ72" s="164" t="str">
        <f t="shared" si="2"/>
        <v/>
      </c>
      <c r="AR72" s="164" t="str">
        <f t="shared" si="2"/>
        <v/>
      </c>
      <c r="AS72" s="164" t="str">
        <f t="shared" si="2"/>
        <v/>
      </c>
      <c r="AT72" s="164" t="str">
        <f t="shared" si="2"/>
        <v/>
      </c>
      <c r="AU72" s="165" t="str">
        <f t="shared" si="2"/>
        <v/>
      </c>
      <c r="AV72" s="166" t="str">
        <f t="shared" si="2"/>
        <v/>
      </c>
      <c r="AW72" s="164" t="str">
        <f t="shared" si="2"/>
        <v/>
      </c>
      <c r="AX72" s="167" t="str">
        <f t="shared" si="2"/>
        <v/>
      </c>
      <c r="AY72" s="274">
        <f>IF($BB$3="計画",SUM(T72:AU72),IF($BB$3="実績",SUM(T72:AX72),""))</f>
        <v>0</v>
      </c>
      <c r="AZ72" s="275"/>
      <c r="BA72" s="296"/>
      <c r="BB72" s="297"/>
      <c r="BC72" s="297"/>
      <c r="BD72" s="297"/>
      <c r="BE72" s="297"/>
      <c r="BF72" s="297"/>
      <c r="BG72" s="298"/>
    </row>
    <row r="73" spans="2:59" s="13" customFormat="1" ht="20.25" customHeight="1" x14ac:dyDescent="0.4">
      <c r="B73" s="168"/>
      <c r="C73" s="169"/>
      <c r="D73" s="169"/>
      <c r="E73" s="169"/>
      <c r="F73" s="169"/>
      <c r="G73" s="168"/>
      <c r="H73" s="168"/>
      <c r="I73" s="168"/>
      <c r="J73" s="168"/>
      <c r="K73" s="168"/>
      <c r="L73" s="168"/>
      <c r="M73" s="168"/>
      <c r="N73" s="168"/>
      <c r="O73" s="168"/>
      <c r="P73" s="168"/>
      <c r="Q73" s="170"/>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71"/>
    </row>
    <row r="74" spans="2:59" ht="20.25" customHeight="1" x14ac:dyDescent="0.4">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row>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8"/>
      <c r="B127" s="8"/>
      <c r="C127" s="9"/>
      <c r="D127" s="9"/>
      <c r="E127" s="9"/>
      <c r="F127" s="9"/>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7"/>
      <c r="AX127" s="7"/>
      <c r="AY127" s="7"/>
      <c r="AZ127" s="7"/>
      <c r="BA127" s="7"/>
      <c r="BB127" s="7"/>
      <c r="BC127" s="7"/>
      <c r="BD127" s="7"/>
    </row>
    <row r="128" spans="1:56" x14ac:dyDescent="0.4">
      <c r="A128" s="8"/>
      <c r="B128" s="8"/>
      <c r="C128" s="9"/>
      <c r="D128" s="9"/>
      <c r="E128" s="9"/>
      <c r="F128" s="9"/>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7"/>
      <c r="AX128" s="7"/>
      <c r="AY128" s="7"/>
      <c r="AZ128" s="7"/>
      <c r="BA128" s="7"/>
      <c r="BB128" s="7"/>
      <c r="BC128" s="7"/>
      <c r="BD128" s="7"/>
    </row>
    <row r="129" spans="1:15" x14ac:dyDescent="0.4">
      <c r="A129" s="8"/>
      <c r="B129" s="8"/>
      <c r="C129" s="11"/>
      <c r="D129" s="11"/>
      <c r="E129" s="11"/>
      <c r="F129" s="11"/>
      <c r="G129" s="11"/>
      <c r="H129" s="9"/>
      <c r="I129" s="9"/>
      <c r="J129" s="8"/>
      <c r="K129" s="8"/>
      <c r="L129" s="8"/>
      <c r="M129" s="8"/>
      <c r="N129" s="8"/>
      <c r="O129" s="8"/>
    </row>
    <row r="130" spans="1:15" x14ac:dyDescent="0.4">
      <c r="A130" s="8"/>
      <c r="B130" s="8"/>
      <c r="C130" s="11"/>
      <c r="D130" s="11"/>
      <c r="E130" s="11"/>
      <c r="F130" s="11"/>
      <c r="G130" s="11"/>
      <c r="H130" s="9"/>
      <c r="I130" s="9"/>
      <c r="J130" s="8"/>
      <c r="K130" s="8"/>
      <c r="L130" s="8"/>
      <c r="M130" s="8"/>
      <c r="N130" s="8"/>
      <c r="O130" s="8"/>
    </row>
    <row r="131" spans="1:15" x14ac:dyDescent="0.4">
      <c r="C131" s="2"/>
      <c r="D131" s="2"/>
      <c r="E131" s="2"/>
      <c r="F131" s="2"/>
      <c r="G131" s="2"/>
    </row>
    <row r="132" spans="1:15" x14ac:dyDescent="0.4">
      <c r="C132" s="2"/>
      <c r="D132" s="2"/>
      <c r="E132" s="2"/>
      <c r="F132" s="2"/>
      <c r="G132" s="2"/>
    </row>
    <row r="133" spans="1:15" x14ac:dyDescent="0.4">
      <c r="C133" s="2"/>
      <c r="D133" s="2"/>
      <c r="E133" s="2"/>
      <c r="F133" s="2"/>
      <c r="G133" s="2"/>
    </row>
    <row r="134" spans="1:15" x14ac:dyDescent="0.4">
      <c r="C134" s="2"/>
      <c r="D134" s="2"/>
      <c r="E134" s="2"/>
      <c r="F134" s="2"/>
      <c r="G134" s="2"/>
    </row>
  </sheetData>
  <sheetProtection insertRows="0" deleteRows="0"/>
  <mergeCells count="284">
    <mergeCell ref="B71:S71"/>
    <mergeCell ref="B69:S69"/>
    <mergeCell ref="B70:S70"/>
    <mergeCell ref="B72:S72"/>
    <mergeCell ref="AY65:AZ65"/>
    <mergeCell ref="BA65:BB65"/>
    <mergeCell ref="AY66:AZ66"/>
    <mergeCell ref="BA66:BB66"/>
    <mergeCell ref="AY61:AZ61"/>
    <mergeCell ref="B68:S68"/>
    <mergeCell ref="H65:K65"/>
    <mergeCell ref="H64:K64"/>
    <mergeCell ref="H66:K66"/>
    <mergeCell ref="H61:K61"/>
    <mergeCell ref="L61:N63"/>
    <mergeCell ref="H62:K62"/>
    <mergeCell ref="H63:K63"/>
    <mergeCell ref="BA62:BB62"/>
    <mergeCell ref="AY71:AZ71"/>
    <mergeCell ref="AY72:AZ72"/>
    <mergeCell ref="AY63:AZ63"/>
    <mergeCell ref="BA63:BB63"/>
    <mergeCell ref="AY67:AZ70"/>
    <mergeCell ref="BA67:BG72"/>
    <mergeCell ref="H56:K56"/>
    <mergeCell ref="H57:K57"/>
    <mergeCell ref="H53:K53"/>
    <mergeCell ref="AY53:AZ53"/>
    <mergeCell ref="BA53:BB53"/>
    <mergeCell ref="H54:K54"/>
    <mergeCell ref="AY54:AZ54"/>
    <mergeCell ref="BA54:BB54"/>
    <mergeCell ref="BA45:BB45"/>
    <mergeCell ref="AY46:AZ46"/>
    <mergeCell ref="BA46:BB46"/>
    <mergeCell ref="BA47:BB47"/>
    <mergeCell ref="AY48:AZ48"/>
    <mergeCell ref="BA48:BB48"/>
    <mergeCell ref="AY47:AZ47"/>
    <mergeCell ref="L49:N51"/>
    <mergeCell ref="H52:K52"/>
    <mergeCell ref="L52:N54"/>
    <mergeCell ref="AY52:AZ52"/>
    <mergeCell ref="BA52:BB52"/>
    <mergeCell ref="H55:K55"/>
    <mergeCell ref="AY49:AZ49"/>
    <mergeCell ref="BA49:BB49"/>
    <mergeCell ref="BC49:BG51"/>
    <mergeCell ref="AY50:AZ50"/>
    <mergeCell ref="BA50:BB50"/>
    <mergeCell ref="AY51:AZ51"/>
    <mergeCell ref="BA51:BB51"/>
    <mergeCell ref="BC52:BG54"/>
    <mergeCell ref="BA61:BB61"/>
    <mergeCell ref="BA55:BB55"/>
    <mergeCell ref="AY62:AZ62"/>
    <mergeCell ref="H26:K26"/>
    <mergeCell ref="C27:E27"/>
    <mergeCell ref="H27:K27"/>
    <mergeCell ref="C28:E28"/>
    <mergeCell ref="H28:K28"/>
    <mergeCell ref="L64:N66"/>
    <mergeCell ref="L43:N45"/>
    <mergeCell ref="L46:N48"/>
    <mergeCell ref="G25:G27"/>
    <mergeCell ref="G28:G30"/>
    <mergeCell ref="C58:E58"/>
    <mergeCell ref="G58:G60"/>
    <mergeCell ref="H58:K58"/>
    <mergeCell ref="C55:E55"/>
    <mergeCell ref="G55:G57"/>
    <mergeCell ref="C50:E50"/>
    <mergeCell ref="H50:K50"/>
    <mergeCell ref="C51:E51"/>
    <mergeCell ref="H51:K51"/>
    <mergeCell ref="C49:E49"/>
    <mergeCell ref="G49:G51"/>
    <mergeCell ref="C54:E54"/>
    <mergeCell ref="H36:K36"/>
    <mergeCell ref="C37:E37"/>
    <mergeCell ref="H37:K37"/>
    <mergeCell ref="C38:E38"/>
    <mergeCell ref="H38:K38"/>
    <mergeCell ref="C39:E39"/>
    <mergeCell ref="BA32:BB32"/>
    <mergeCell ref="AY33:AZ33"/>
    <mergeCell ref="BA33:BB33"/>
    <mergeCell ref="BA37:BB37"/>
    <mergeCell ref="AY38:AZ38"/>
    <mergeCell ref="BA38:BB38"/>
    <mergeCell ref="AY37:AZ37"/>
    <mergeCell ref="AY39:AZ39"/>
    <mergeCell ref="BA39:BB39"/>
    <mergeCell ref="L31:N33"/>
    <mergeCell ref="L34:N36"/>
    <mergeCell ref="L37:N39"/>
    <mergeCell ref="C35:E35"/>
    <mergeCell ref="H35:K35"/>
    <mergeCell ref="AY34:AZ34"/>
    <mergeCell ref="BA34:BB34"/>
    <mergeCell ref="AY35:AZ35"/>
    <mergeCell ref="BA35:BB35"/>
    <mergeCell ref="AY36:AZ36"/>
    <mergeCell ref="BA36:BB36"/>
    <mergeCell ref="AY40:AZ40"/>
    <mergeCell ref="BA40:BB40"/>
    <mergeCell ref="AY41:AZ41"/>
    <mergeCell ref="BA41:BB41"/>
    <mergeCell ref="BA42:BB42"/>
    <mergeCell ref="AY43:AZ43"/>
    <mergeCell ref="BA43:BB43"/>
    <mergeCell ref="AY42:AZ42"/>
    <mergeCell ref="B67:S67"/>
    <mergeCell ref="C59:E59"/>
    <mergeCell ref="H59:K59"/>
    <mergeCell ref="C60:E60"/>
    <mergeCell ref="H60:K60"/>
    <mergeCell ref="L40:N42"/>
    <mergeCell ref="H41:K41"/>
    <mergeCell ref="H42:K42"/>
    <mergeCell ref="H43:K43"/>
    <mergeCell ref="H44:K44"/>
    <mergeCell ref="H45:K45"/>
    <mergeCell ref="H46:K46"/>
    <mergeCell ref="H47:K47"/>
    <mergeCell ref="AY44:AZ44"/>
    <mergeCell ref="BA44:BB44"/>
    <mergeCell ref="AY45:AZ45"/>
    <mergeCell ref="G40:G42"/>
    <mergeCell ref="G43:G45"/>
    <mergeCell ref="G46:G48"/>
    <mergeCell ref="G64:G66"/>
    <mergeCell ref="C42:E42"/>
    <mergeCell ref="C43:E43"/>
    <mergeCell ref="C44:E44"/>
    <mergeCell ref="C45:E45"/>
    <mergeCell ref="C46:E46"/>
    <mergeCell ref="C56:E56"/>
    <mergeCell ref="C57:E57"/>
    <mergeCell ref="C64:E64"/>
    <mergeCell ref="C65:E65"/>
    <mergeCell ref="C61:E61"/>
    <mergeCell ref="C62:E62"/>
    <mergeCell ref="C66:E66"/>
    <mergeCell ref="C53:E53"/>
    <mergeCell ref="C63:E63"/>
    <mergeCell ref="G52:G54"/>
    <mergeCell ref="G61:G63"/>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J12:L12"/>
    <mergeCell ref="N12:P12"/>
    <mergeCell ref="T9:U9"/>
    <mergeCell ref="BC19:BG21"/>
    <mergeCell ref="G22:G24"/>
    <mergeCell ref="L14:N18"/>
    <mergeCell ref="L19:N21"/>
    <mergeCell ref="L22:N24"/>
    <mergeCell ref="T15:Z15"/>
    <mergeCell ref="BA20:BB20"/>
    <mergeCell ref="BA21:BB21"/>
    <mergeCell ref="C29:E29"/>
    <mergeCell ref="H29:K29"/>
    <mergeCell ref="C22:E22"/>
    <mergeCell ref="H22:K22"/>
    <mergeCell ref="C23:E23"/>
    <mergeCell ref="H23:K23"/>
    <mergeCell ref="C24:E24"/>
    <mergeCell ref="H24:K24"/>
    <mergeCell ref="C25:E25"/>
    <mergeCell ref="H25:K25"/>
    <mergeCell ref="AY22:AZ22"/>
    <mergeCell ref="AY27:AZ27"/>
    <mergeCell ref="H14:K18"/>
    <mergeCell ref="O14:S18"/>
    <mergeCell ref="BA19:BB19"/>
    <mergeCell ref="L25:N27"/>
    <mergeCell ref="L28:N30"/>
    <mergeCell ref="B14:B18"/>
    <mergeCell ref="G14:G18"/>
    <mergeCell ref="Z2:AA2"/>
    <mergeCell ref="AC2:AD2"/>
    <mergeCell ref="AG2:AH2"/>
    <mergeCell ref="AT10:AU10"/>
    <mergeCell ref="AT11:AU11"/>
    <mergeCell ref="AT12:AU12"/>
    <mergeCell ref="BC10:BD10"/>
    <mergeCell ref="BC12:BD12"/>
    <mergeCell ref="BB5:BC5"/>
    <mergeCell ref="BB7:BC7"/>
    <mergeCell ref="AY14:AZ18"/>
    <mergeCell ref="BA14:BB18"/>
    <mergeCell ref="BC14:BG18"/>
    <mergeCell ref="AT5:AU5"/>
    <mergeCell ref="AX5:AY5"/>
    <mergeCell ref="AA15:AG15"/>
    <mergeCell ref="AH15:AN15"/>
    <mergeCell ref="AO15:AU15"/>
    <mergeCell ref="AV15:AX15"/>
    <mergeCell ref="BC22:BG24"/>
    <mergeCell ref="BC25:BG27"/>
    <mergeCell ref="BC28:BG30"/>
    <mergeCell ref="BC31:BG33"/>
    <mergeCell ref="AY32:AZ32"/>
    <mergeCell ref="BA27:BB27"/>
    <mergeCell ref="AY28:AZ28"/>
    <mergeCell ref="BA28:BB28"/>
    <mergeCell ref="AY29:AZ29"/>
    <mergeCell ref="BA29:BB29"/>
    <mergeCell ref="AY30:AZ30"/>
    <mergeCell ref="BA30:BB30"/>
    <mergeCell ref="AY31:AZ31"/>
    <mergeCell ref="BA31:BB31"/>
    <mergeCell ref="BA22:BB22"/>
    <mergeCell ref="AY23:AZ23"/>
    <mergeCell ref="BA23:BB23"/>
    <mergeCell ref="AY24:AZ24"/>
    <mergeCell ref="BA24:BB24"/>
    <mergeCell ref="AY25:AZ25"/>
    <mergeCell ref="BA25:BB25"/>
    <mergeCell ref="AY26:AZ26"/>
    <mergeCell ref="BA26:BB26"/>
    <mergeCell ref="BC34:BG36"/>
    <mergeCell ref="BC37:BG39"/>
    <mergeCell ref="BC40:BG42"/>
    <mergeCell ref="BC43:BG45"/>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C26:E26"/>
    <mergeCell ref="C31:E31"/>
    <mergeCell ref="C36:E36"/>
    <mergeCell ref="C41:E41"/>
    <mergeCell ref="C30:E30"/>
    <mergeCell ref="H30:K30"/>
    <mergeCell ref="C52:E52"/>
    <mergeCell ref="H49:K49"/>
    <mergeCell ref="H39:K39"/>
    <mergeCell ref="C40:E40"/>
    <mergeCell ref="H40:K40"/>
    <mergeCell ref="H48:K48"/>
    <mergeCell ref="H31:K31"/>
    <mergeCell ref="C32:E32"/>
    <mergeCell ref="H32:K32"/>
    <mergeCell ref="C33:E33"/>
    <mergeCell ref="H33:K33"/>
    <mergeCell ref="C34:E34"/>
    <mergeCell ref="H34:K34"/>
    <mergeCell ref="C47:E47"/>
    <mergeCell ref="C48:E48"/>
    <mergeCell ref="G31:G33"/>
    <mergeCell ref="G34:G36"/>
    <mergeCell ref="G37:G39"/>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N375"/>
  <sheetViews>
    <sheetView topLeftCell="U14" workbookViewId="0">
      <selection activeCell="K4" sqref="K4"/>
    </sheetView>
  </sheetViews>
  <sheetFormatPr defaultRowHeight="18.75" x14ac:dyDescent="0.4"/>
  <cols>
    <col min="1" max="1" width="1.625" style="16" customWidth="1"/>
    <col min="2" max="2" width="15.125" style="15" bestFit="1" customWidth="1"/>
    <col min="3" max="3" width="10.625" style="15" customWidth="1"/>
    <col min="4" max="4" width="3.375" style="15" bestFit="1" customWidth="1"/>
    <col min="5" max="5" width="15.625" style="16" customWidth="1"/>
    <col min="6" max="6" width="3.375" style="16" bestFit="1" customWidth="1"/>
    <col min="7" max="7" width="15.625" style="16" customWidth="1"/>
    <col min="8" max="8" width="3.375" style="16" bestFit="1" customWidth="1"/>
    <col min="9" max="9" width="15.625" style="15" customWidth="1"/>
    <col min="10" max="10" width="3.375" style="16" bestFit="1" customWidth="1"/>
    <col min="11" max="11" width="15.625" style="16" customWidth="1"/>
    <col min="12" max="12" width="5" style="16" customWidth="1"/>
    <col min="13" max="13" width="15.625" style="16" customWidth="1"/>
    <col min="14" max="14" width="3.375" style="16" customWidth="1"/>
    <col min="15" max="15" width="15.625" style="16" customWidth="1"/>
    <col min="16" max="16" width="3.375" style="16" customWidth="1"/>
    <col min="17" max="17" width="15.625" style="16" customWidth="1"/>
    <col min="18" max="18" width="3.375" style="16" customWidth="1"/>
    <col min="19" max="19" width="15.625" style="16" customWidth="1"/>
    <col min="20" max="20" width="3.375" style="16" customWidth="1"/>
    <col min="21" max="21" width="15.625" style="16" customWidth="1"/>
    <col min="22" max="22" width="3.375" style="16" customWidth="1"/>
    <col min="23" max="23" width="15.625" style="16" customWidth="1"/>
    <col min="24" max="24" width="3.375" style="16" customWidth="1"/>
    <col min="25" max="25" width="15.625" style="16" customWidth="1"/>
    <col min="26" max="16384" width="9" style="16"/>
  </cols>
  <sheetData>
    <row r="1" spans="1:40" x14ac:dyDescent="0.4">
      <c r="A1" s="172"/>
      <c r="B1" s="173" t="s">
        <v>34</v>
      </c>
      <c r="C1" s="174"/>
      <c r="D1" s="174"/>
      <c r="E1" s="172"/>
      <c r="F1" s="172"/>
      <c r="G1" s="172"/>
      <c r="H1" s="172"/>
      <c r="I1" s="174"/>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row>
    <row r="2" spans="1:40" x14ac:dyDescent="0.4">
      <c r="A2" s="172"/>
      <c r="B2" s="175" t="s">
        <v>35</v>
      </c>
      <c r="C2" s="174"/>
      <c r="D2" s="174"/>
      <c r="E2" s="176" t="s">
        <v>195</v>
      </c>
      <c r="F2" s="177"/>
      <c r="G2" s="177"/>
      <c r="H2" s="177"/>
      <c r="I2" s="178" t="s">
        <v>196</v>
      </c>
      <c r="J2" s="177"/>
      <c r="K2" s="177"/>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row>
    <row r="3" spans="1:40" x14ac:dyDescent="0.4">
      <c r="A3" s="172"/>
      <c r="B3" s="175"/>
      <c r="C3" s="174"/>
      <c r="D3" s="174"/>
      <c r="E3" s="374" t="s">
        <v>36</v>
      </c>
      <c r="F3" s="374"/>
      <c r="G3" s="374"/>
      <c r="H3" s="374"/>
      <c r="I3" s="374"/>
      <c r="J3" s="374"/>
      <c r="K3" s="374"/>
      <c r="L3" s="172"/>
      <c r="M3" s="374" t="s">
        <v>79</v>
      </c>
      <c r="N3" s="374"/>
      <c r="O3" s="374"/>
      <c r="P3" s="172"/>
      <c r="Q3" s="374" t="s">
        <v>78</v>
      </c>
      <c r="R3" s="374"/>
      <c r="S3" s="374"/>
      <c r="T3" s="374"/>
      <c r="U3" s="374"/>
      <c r="V3" s="374"/>
      <c r="W3" s="374"/>
      <c r="X3" s="172"/>
      <c r="Y3" s="179" t="s">
        <v>89</v>
      </c>
      <c r="Z3" s="172"/>
      <c r="AA3" s="172"/>
      <c r="AB3" s="172"/>
      <c r="AC3" s="172"/>
      <c r="AD3" s="172"/>
      <c r="AE3" s="172"/>
      <c r="AF3" s="172"/>
      <c r="AG3" s="172"/>
      <c r="AH3" s="172"/>
      <c r="AI3" s="172"/>
      <c r="AJ3" s="172"/>
      <c r="AK3" s="172"/>
      <c r="AL3" s="172"/>
      <c r="AM3" s="172"/>
      <c r="AN3" s="172"/>
    </row>
    <row r="4" spans="1:40" x14ac:dyDescent="0.4">
      <c r="A4" s="172"/>
      <c r="B4" s="174" t="s">
        <v>37</v>
      </c>
      <c r="C4" s="174" t="s">
        <v>4</v>
      </c>
      <c r="D4" s="174"/>
      <c r="E4" s="174" t="s">
        <v>38</v>
      </c>
      <c r="F4" s="174"/>
      <c r="G4" s="174" t="s">
        <v>39</v>
      </c>
      <c r="H4" s="172"/>
      <c r="I4" s="174" t="s">
        <v>40</v>
      </c>
      <c r="J4" s="172"/>
      <c r="K4" s="174" t="s">
        <v>36</v>
      </c>
      <c r="L4" s="172"/>
      <c r="M4" s="174" t="s">
        <v>41</v>
      </c>
      <c r="N4" s="172"/>
      <c r="O4" s="174" t="s">
        <v>42</v>
      </c>
      <c r="P4" s="172"/>
      <c r="Q4" s="174" t="s">
        <v>41</v>
      </c>
      <c r="R4" s="172"/>
      <c r="S4" s="174" t="s">
        <v>42</v>
      </c>
      <c r="T4" s="172"/>
      <c r="U4" s="174" t="s">
        <v>40</v>
      </c>
      <c r="V4" s="172"/>
      <c r="W4" s="174" t="s">
        <v>36</v>
      </c>
      <c r="X4" s="172"/>
      <c r="Y4" s="180" t="s">
        <v>90</v>
      </c>
      <c r="Z4" s="172"/>
      <c r="AA4" s="172"/>
      <c r="AB4" s="172"/>
      <c r="AC4" s="172"/>
      <c r="AD4" s="172"/>
      <c r="AE4" s="172"/>
      <c r="AF4" s="172"/>
      <c r="AG4" s="172"/>
      <c r="AH4" s="172"/>
      <c r="AI4" s="172"/>
      <c r="AJ4" s="172"/>
      <c r="AK4" s="172"/>
      <c r="AL4" s="172"/>
      <c r="AM4" s="172"/>
      <c r="AN4" s="172"/>
    </row>
    <row r="5" spans="1:40" x14ac:dyDescent="0.4">
      <c r="A5" s="172"/>
      <c r="B5" s="181" t="s">
        <v>43</v>
      </c>
      <c r="C5" s="182" t="s">
        <v>44</v>
      </c>
      <c r="D5" s="181" t="s">
        <v>16</v>
      </c>
      <c r="E5" s="183" t="s">
        <v>45</v>
      </c>
      <c r="F5" s="181" t="s">
        <v>17</v>
      </c>
      <c r="G5" s="183" t="s">
        <v>45</v>
      </c>
      <c r="H5" s="184" t="s">
        <v>46</v>
      </c>
      <c r="I5" s="183" t="s">
        <v>45</v>
      </c>
      <c r="J5" s="185" t="s">
        <v>2</v>
      </c>
      <c r="K5" s="186" t="s">
        <v>45</v>
      </c>
      <c r="L5" s="172"/>
      <c r="M5" s="187" t="s">
        <v>45</v>
      </c>
      <c r="N5" s="174" t="s">
        <v>17</v>
      </c>
      <c r="O5" s="187" t="s">
        <v>45</v>
      </c>
      <c r="P5" s="172"/>
      <c r="Q5" s="186" t="s">
        <v>45</v>
      </c>
      <c r="R5" s="174" t="s">
        <v>17</v>
      </c>
      <c r="S5" s="186" t="s">
        <v>45</v>
      </c>
      <c r="T5" s="188" t="s">
        <v>46</v>
      </c>
      <c r="U5" s="183" t="s">
        <v>45</v>
      </c>
      <c r="V5" s="172" t="s">
        <v>2</v>
      </c>
      <c r="W5" s="189" t="s">
        <v>45</v>
      </c>
      <c r="X5" s="172"/>
      <c r="Y5" s="189" t="s">
        <v>45</v>
      </c>
      <c r="Z5" s="172"/>
      <c r="AA5" s="172"/>
      <c r="AB5" s="172"/>
      <c r="AC5" s="172"/>
      <c r="AD5" s="172"/>
      <c r="AE5" s="172"/>
      <c r="AF5" s="172"/>
      <c r="AG5" s="172"/>
      <c r="AH5" s="172"/>
      <c r="AI5" s="172"/>
      <c r="AJ5" s="172"/>
      <c r="AK5" s="172"/>
      <c r="AL5" s="172"/>
      <c r="AM5" s="172"/>
      <c r="AN5" s="172"/>
    </row>
    <row r="6" spans="1:40" x14ac:dyDescent="0.4">
      <c r="A6" s="172"/>
      <c r="B6" s="181" t="s">
        <v>47</v>
      </c>
      <c r="C6" s="182" t="s">
        <v>48</v>
      </c>
      <c r="D6" s="181" t="s">
        <v>16</v>
      </c>
      <c r="E6" s="183" t="s">
        <v>45</v>
      </c>
      <c r="F6" s="181" t="s">
        <v>17</v>
      </c>
      <c r="G6" s="183" t="s">
        <v>45</v>
      </c>
      <c r="H6" s="184" t="s">
        <v>46</v>
      </c>
      <c r="I6" s="183" t="s">
        <v>45</v>
      </c>
      <c r="J6" s="185" t="s">
        <v>2</v>
      </c>
      <c r="K6" s="186" t="s">
        <v>45</v>
      </c>
      <c r="L6" s="172"/>
      <c r="M6" s="187" t="s">
        <v>45</v>
      </c>
      <c r="N6" s="174" t="s">
        <v>17</v>
      </c>
      <c r="O6" s="187" t="s">
        <v>45</v>
      </c>
      <c r="P6" s="172"/>
      <c r="Q6" s="186" t="s">
        <v>45</v>
      </c>
      <c r="R6" s="174" t="s">
        <v>17</v>
      </c>
      <c r="S6" s="186" t="s">
        <v>45</v>
      </c>
      <c r="T6" s="188" t="s">
        <v>46</v>
      </c>
      <c r="U6" s="183" t="s">
        <v>45</v>
      </c>
      <c r="V6" s="172" t="s">
        <v>2</v>
      </c>
      <c r="W6" s="189" t="s">
        <v>45</v>
      </c>
      <c r="X6" s="172"/>
      <c r="Y6" s="189" t="s">
        <v>45</v>
      </c>
      <c r="Z6" s="172"/>
      <c r="AA6" s="172"/>
      <c r="AB6" s="172"/>
      <c r="AC6" s="172"/>
      <c r="AD6" s="172"/>
      <c r="AE6" s="172"/>
      <c r="AF6" s="172"/>
      <c r="AG6" s="172"/>
      <c r="AH6" s="172"/>
      <c r="AI6" s="172"/>
      <c r="AJ6" s="172"/>
      <c r="AK6" s="172"/>
      <c r="AL6" s="172"/>
      <c r="AM6" s="172"/>
      <c r="AN6" s="172"/>
    </row>
    <row r="7" spans="1:40" x14ac:dyDescent="0.4">
      <c r="A7" s="172"/>
      <c r="B7" s="181" t="s">
        <v>49</v>
      </c>
      <c r="C7" s="182" t="s">
        <v>50</v>
      </c>
      <c r="D7" s="181" t="s">
        <v>16</v>
      </c>
      <c r="E7" s="183" t="s">
        <v>45</v>
      </c>
      <c r="F7" s="181" t="s">
        <v>17</v>
      </c>
      <c r="G7" s="183" t="s">
        <v>45</v>
      </c>
      <c r="H7" s="184" t="s">
        <v>46</v>
      </c>
      <c r="I7" s="183" t="s">
        <v>45</v>
      </c>
      <c r="J7" s="185" t="s">
        <v>2</v>
      </c>
      <c r="K7" s="186" t="s">
        <v>45</v>
      </c>
      <c r="L7" s="172"/>
      <c r="M7" s="187" t="s">
        <v>45</v>
      </c>
      <c r="N7" s="174" t="s">
        <v>17</v>
      </c>
      <c r="O7" s="187" t="s">
        <v>45</v>
      </c>
      <c r="P7" s="172"/>
      <c r="Q7" s="186" t="s">
        <v>45</v>
      </c>
      <c r="R7" s="174" t="s">
        <v>17</v>
      </c>
      <c r="S7" s="186" t="s">
        <v>45</v>
      </c>
      <c r="T7" s="188" t="s">
        <v>46</v>
      </c>
      <c r="U7" s="183" t="s">
        <v>45</v>
      </c>
      <c r="V7" s="172" t="s">
        <v>2</v>
      </c>
      <c r="W7" s="189" t="s">
        <v>45</v>
      </c>
      <c r="X7" s="172"/>
      <c r="Y7" s="189" t="s">
        <v>45</v>
      </c>
      <c r="Z7" s="172"/>
      <c r="AA7" s="172"/>
      <c r="AB7" s="172"/>
      <c r="AC7" s="172"/>
      <c r="AD7" s="172"/>
      <c r="AE7" s="172"/>
      <c r="AF7" s="172"/>
      <c r="AG7" s="172"/>
      <c r="AH7" s="172"/>
      <c r="AI7" s="172"/>
      <c r="AJ7" s="172"/>
      <c r="AK7" s="172"/>
      <c r="AL7" s="172"/>
      <c r="AM7" s="172"/>
      <c r="AN7" s="172"/>
    </row>
    <row r="8" spans="1:40" x14ac:dyDescent="0.4">
      <c r="A8" s="172"/>
      <c r="B8" s="181"/>
      <c r="C8" s="182" t="s">
        <v>51</v>
      </c>
      <c r="D8" s="181" t="s">
        <v>16</v>
      </c>
      <c r="E8" s="183">
        <v>0.5</v>
      </c>
      <c r="F8" s="181" t="s">
        <v>17</v>
      </c>
      <c r="G8" s="183">
        <v>0.66666666666666663</v>
      </c>
      <c r="H8" s="184" t="s">
        <v>46</v>
      </c>
      <c r="I8" s="183">
        <v>4.1666666666666664E-2</v>
      </c>
      <c r="J8" s="185" t="s">
        <v>2</v>
      </c>
      <c r="K8" s="189">
        <f>IF(OR(E8="",G8=""),"",(G8+IF(E8&gt;G8,1,0)-E8-I8)*24)</f>
        <v>2.9999999999999991</v>
      </c>
      <c r="L8" s="172"/>
      <c r="M8" s="187">
        <f>小規模多機能型居宅介護!$J$11</f>
        <v>0.29166666666666669</v>
      </c>
      <c r="N8" s="174" t="s">
        <v>17</v>
      </c>
      <c r="O8" s="187">
        <f>小規模多機能型居宅介護!$N$11</f>
        <v>0.83333333333333337</v>
      </c>
      <c r="P8" s="172"/>
      <c r="Q8" s="190">
        <f t="shared" ref="Q8:Q21" si="0">IF(E8="","",IF(E8&lt;M8,M8,IF(E8&gt;=O8,"",E8)))</f>
        <v>0.5</v>
      </c>
      <c r="R8" s="174" t="s">
        <v>17</v>
      </c>
      <c r="S8" s="190">
        <f t="shared" ref="S8:S21" si="1">IF(G8="","",IF(G8&gt;E8,IF(G8&lt;O8,G8,O8),O8))</f>
        <v>0.66666666666666663</v>
      </c>
      <c r="T8" s="188" t="s">
        <v>46</v>
      </c>
      <c r="U8" s="183">
        <f>I8</f>
        <v>4.1666666666666664E-2</v>
      </c>
      <c r="V8" s="172" t="s">
        <v>2</v>
      </c>
      <c r="W8" s="189">
        <f>IF(Q8="","",IF((S8+IF(Q8&gt;S8,1,0)-Q8-U8)*24=0,"",(S8+IF(Q8&gt;S8,1,0)-Q8-U8)*24))</f>
        <v>2.9999999999999991</v>
      </c>
      <c r="X8" s="172"/>
      <c r="Y8" s="189" t="str">
        <f>IF(W8="",K8,IF(OR(K8-W8=0,K8-W8&lt;0),"-",K8-W8))</f>
        <v>-</v>
      </c>
      <c r="Z8" s="172"/>
      <c r="AA8" s="172"/>
      <c r="AB8" s="172"/>
      <c r="AC8" s="172"/>
      <c r="AD8" s="172"/>
      <c r="AE8" s="172"/>
      <c r="AF8" s="172"/>
      <c r="AG8" s="172"/>
      <c r="AH8" s="172"/>
      <c r="AI8" s="172"/>
      <c r="AJ8" s="172"/>
      <c r="AK8" s="172"/>
      <c r="AL8" s="172"/>
      <c r="AM8" s="172"/>
      <c r="AN8" s="172"/>
    </row>
    <row r="9" spans="1:40" x14ac:dyDescent="0.4">
      <c r="A9" s="172"/>
      <c r="B9" s="181"/>
      <c r="C9" s="182" t="s">
        <v>52</v>
      </c>
      <c r="D9" s="181" t="s">
        <v>16</v>
      </c>
      <c r="E9" s="183">
        <v>0.45833333333333331</v>
      </c>
      <c r="F9" s="181" t="s">
        <v>17</v>
      </c>
      <c r="G9" s="183">
        <v>0.83333333333333337</v>
      </c>
      <c r="H9" s="184" t="s">
        <v>46</v>
      </c>
      <c r="I9" s="183">
        <v>4.1666666666666664E-2</v>
      </c>
      <c r="J9" s="185" t="s">
        <v>2</v>
      </c>
      <c r="K9" s="189">
        <f t="shared" ref="K9:K21" si="2">IF(OR(E9="",G9=""),"",(G9+IF(E9&gt;G9,1,0)-E9-I9)*24)</f>
        <v>8</v>
      </c>
      <c r="L9" s="172"/>
      <c r="M9" s="187">
        <f>小規模多機能型居宅介護!$J$11</f>
        <v>0.29166666666666669</v>
      </c>
      <c r="N9" s="174" t="s">
        <v>17</v>
      </c>
      <c r="O9" s="187">
        <f>小規模多機能型居宅介護!$N$11</f>
        <v>0.83333333333333337</v>
      </c>
      <c r="P9" s="172"/>
      <c r="Q9" s="190">
        <f t="shared" si="0"/>
        <v>0.45833333333333331</v>
      </c>
      <c r="R9" s="174" t="s">
        <v>17</v>
      </c>
      <c r="S9" s="190">
        <f t="shared" si="1"/>
        <v>0.83333333333333337</v>
      </c>
      <c r="T9" s="188" t="s">
        <v>46</v>
      </c>
      <c r="U9" s="183">
        <f t="shared" ref="U9:U21" si="3">I9</f>
        <v>4.1666666666666664E-2</v>
      </c>
      <c r="V9" s="172" t="s">
        <v>2</v>
      </c>
      <c r="W9" s="189">
        <f t="shared" ref="W9:W21" si="4">IF(Q9="","",IF((S9+IF(Q9&gt;S9,1,0)-Q9-U9)*24=0,"",(S9+IF(Q9&gt;S9,1,0)-Q9-U9)*24))</f>
        <v>8</v>
      </c>
      <c r="X9" s="172"/>
      <c r="Y9" s="189" t="str">
        <f t="shared" ref="Y9:Y21" si="5">IF(W9="",K9,IF(OR(K9-W9=0,K9-W9&lt;0),"-",K9-W9))</f>
        <v>-</v>
      </c>
      <c r="Z9" s="172"/>
      <c r="AA9" s="172"/>
      <c r="AB9" s="172"/>
      <c r="AC9" s="172"/>
      <c r="AD9" s="172"/>
      <c r="AE9" s="172"/>
      <c r="AF9" s="172"/>
      <c r="AG9" s="172"/>
      <c r="AH9" s="172"/>
      <c r="AI9" s="172"/>
      <c r="AJ9" s="172"/>
      <c r="AK9" s="172"/>
      <c r="AL9" s="172"/>
      <c r="AM9" s="172"/>
      <c r="AN9" s="172"/>
    </row>
    <row r="10" spans="1:40" x14ac:dyDescent="0.4">
      <c r="A10" s="172"/>
      <c r="B10" s="181"/>
      <c r="C10" s="182" t="s">
        <v>53</v>
      </c>
      <c r="D10" s="181" t="s">
        <v>16</v>
      </c>
      <c r="E10" s="183">
        <v>0.375</v>
      </c>
      <c r="F10" s="181" t="s">
        <v>17</v>
      </c>
      <c r="G10" s="183">
        <v>0.75</v>
      </c>
      <c r="H10" s="184" t="s">
        <v>46</v>
      </c>
      <c r="I10" s="183">
        <v>4.1666666666666699E-2</v>
      </c>
      <c r="J10" s="185" t="s">
        <v>2</v>
      </c>
      <c r="K10" s="189">
        <f t="shared" si="2"/>
        <v>8</v>
      </c>
      <c r="L10" s="172"/>
      <c r="M10" s="187">
        <f>小規模多機能型居宅介護!$J$11</f>
        <v>0.29166666666666669</v>
      </c>
      <c r="N10" s="174" t="s">
        <v>17</v>
      </c>
      <c r="O10" s="187">
        <f>小規模多機能型居宅介護!$N$11</f>
        <v>0.83333333333333337</v>
      </c>
      <c r="P10" s="172"/>
      <c r="Q10" s="190">
        <f t="shared" si="0"/>
        <v>0.375</v>
      </c>
      <c r="R10" s="174" t="s">
        <v>17</v>
      </c>
      <c r="S10" s="190">
        <f t="shared" si="1"/>
        <v>0.75</v>
      </c>
      <c r="T10" s="188" t="s">
        <v>46</v>
      </c>
      <c r="U10" s="183">
        <f t="shared" si="3"/>
        <v>4.1666666666666699E-2</v>
      </c>
      <c r="V10" s="172" t="s">
        <v>2</v>
      </c>
      <c r="W10" s="189">
        <f t="shared" si="4"/>
        <v>8</v>
      </c>
      <c r="X10" s="172"/>
      <c r="Y10" s="189" t="str">
        <f t="shared" si="5"/>
        <v>-</v>
      </c>
      <c r="Z10" s="172"/>
      <c r="AA10" s="172"/>
      <c r="AB10" s="172"/>
      <c r="AC10" s="172"/>
      <c r="AD10" s="172"/>
      <c r="AE10" s="172"/>
      <c r="AF10" s="172"/>
      <c r="AG10" s="172"/>
      <c r="AH10" s="172"/>
      <c r="AI10" s="172"/>
      <c r="AJ10" s="172"/>
      <c r="AK10" s="172"/>
      <c r="AL10" s="172"/>
      <c r="AM10" s="172"/>
      <c r="AN10" s="172"/>
    </row>
    <row r="11" spans="1:40" x14ac:dyDescent="0.4">
      <c r="A11" s="172"/>
      <c r="B11" s="181"/>
      <c r="C11" s="182" t="s">
        <v>54</v>
      </c>
      <c r="D11" s="181" t="s">
        <v>16</v>
      </c>
      <c r="E11" s="183">
        <v>0.35416666666666669</v>
      </c>
      <c r="F11" s="181" t="s">
        <v>17</v>
      </c>
      <c r="G11" s="183">
        <v>0.72916666666666663</v>
      </c>
      <c r="H11" s="184" t="s">
        <v>46</v>
      </c>
      <c r="I11" s="183">
        <v>4.1666666666666664E-2</v>
      </c>
      <c r="J11" s="185" t="s">
        <v>2</v>
      </c>
      <c r="K11" s="189">
        <f t="shared" si="2"/>
        <v>7.9999999999999982</v>
      </c>
      <c r="L11" s="172"/>
      <c r="M11" s="187">
        <f>小規模多機能型居宅介護!$J$11</f>
        <v>0.29166666666666669</v>
      </c>
      <c r="N11" s="174" t="s">
        <v>17</v>
      </c>
      <c r="O11" s="187">
        <f>小規模多機能型居宅介護!$N$11</f>
        <v>0.83333333333333337</v>
      </c>
      <c r="P11" s="172"/>
      <c r="Q11" s="190">
        <f t="shared" si="0"/>
        <v>0.35416666666666669</v>
      </c>
      <c r="R11" s="174" t="s">
        <v>17</v>
      </c>
      <c r="S11" s="190">
        <f t="shared" si="1"/>
        <v>0.72916666666666663</v>
      </c>
      <c r="T11" s="188" t="s">
        <v>46</v>
      </c>
      <c r="U11" s="183">
        <f t="shared" si="3"/>
        <v>4.1666666666666664E-2</v>
      </c>
      <c r="V11" s="172" t="s">
        <v>2</v>
      </c>
      <c r="W11" s="189">
        <f t="shared" si="4"/>
        <v>7.9999999999999982</v>
      </c>
      <c r="X11" s="172"/>
      <c r="Y11" s="189" t="str">
        <f t="shared" si="5"/>
        <v>-</v>
      </c>
      <c r="Z11" s="172"/>
      <c r="AA11" s="172"/>
      <c r="AB11" s="172"/>
      <c r="AC11" s="172"/>
      <c r="AD11" s="172"/>
      <c r="AE11" s="172"/>
      <c r="AF11" s="172"/>
      <c r="AG11" s="172"/>
      <c r="AH11" s="172"/>
      <c r="AI11" s="172"/>
      <c r="AJ11" s="172"/>
      <c r="AK11" s="172"/>
      <c r="AL11" s="172"/>
      <c r="AM11" s="172"/>
      <c r="AN11" s="172"/>
    </row>
    <row r="12" spans="1:40" x14ac:dyDescent="0.4">
      <c r="A12" s="172"/>
      <c r="B12" s="181"/>
      <c r="C12" s="182" t="s">
        <v>55</v>
      </c>
      <c r="D12" s="181" t="s">
        <v>16</v>
      </c>
      <c r="E12" s="183">
        <v>0.375</v>
      </c>
      <c r="F12" s="181" t="s">
        <v>17</v>
      </c>
      <c r="G12" s="183">
        <v>0.60416666666666663</v>
      </c>
      <c r="H12" s="184" t="s">
        <v>46</v>
      </c>
      <c r="I12" s="183">
        <v>0</v>
      </c>
      <c r="J12" s="185" t="s">
        <v>2</v>
      </c>
      <c r="K12" s="189">
        <f t="shared" si="2"/>
        <v>5.4999999999999991</v>
      </c>
      <c r="L12" s="172"/>
      <c r="M12" s="187">
        <f>小規模多機能型居宅介護!$J$11</f>
        <v>0.29166666666666669</v>
      </c>
      <c r="N12" s="174" t="s">
        <v>17</v>
      </c>
      <c r="O12" s="187">
        <f>小規模多機能型居宅介護!$N$11</f>
        <v>0.83333333333333337</v>
      </c>
      <c r="P12" s="172"/>
      <c r="Q12" s="190">
        <f t="shared" si="0"/>
        <v>0.375</v>
      </c>
      <c r="R12" s="174" t="s">
        <v>17</v>
      </c>
      <c r="S12" s="190">
        <f t="shared" si="1"/>
        <v>0.60416666666666663</v>
      </c>
      <c r="T12" s="188" t="s">
        <v>46</v>
      </c>
      <c r="U12" s="183">
        <f t="shared" si="3"/>
        <v>0</v>
      </c>
      <c r="V12" s="172" t="s">
        <v>2</v>
      </c>
      <c r="W12" s="189">
        <f t="shared" si="4"/>
        <v>5.4999999999999991</v>
      </c>
      <c r="X12" s="172"/>
      <c r="Y12" s="189" t="str">
        <f t="shared" si="5"/>
        <v>-</v>
      </c>
      <c r="Z12" s="172"/>
      <c r="AA12" s="172"/>
      <c r="AB12" s="172"/>
      <c r="AC12" s="172"/>
      <c r="AD12" s="172"/>
      <c r="AE12" s="172"/>
      <c r="AF12" s="172"/>
      <c r="AG12" s="172"/>
      <c r="AH12" s="172"/>
      <c r="AI12" s="172"/>
      <c r="AJ12" s="172"/>
      <c r="AK12" s="172"/>
      <c r="AL12" s="172"/>
      <c r="AM12" s="172"/>
      <c r="AN12" s="172"/>
    </row>
    <row r="13" spans="1:40" x14ac:dyDescent="0.4">
      <c r="A13" s="172"/>
      <c r="B13" s="181"/>
      <c r="C13" s="182" t="s">
        <v>56</v>
      </c>
      <c r="D13" s="181" t="s">
        <v>16</v>
      </c>
      <c r="E13" s="183">
        <v>0.375</v>
      </c>
      <c r="F13" s="181" t="s">
        <v>17</v>
      </c>
      <c r="G13" s="183">
        <v>0.625</v>
      </c>
      <c r="H13" s="184" t="s">
        <v>46</v>
      </c>
      <c r="I13" s="183">
        <v>2.0833333333333332E-2</v>
      </c>
      <c r="J13" s="185" t="s">
        <v>2</v>
      </c>
      <c r="K13" s="189">
        <f t="shared" si="2"/>
        <v>5.5</v>
      </c>
      <c r="L13" s="172"/>
      <c r="M13" s="187">
        <f>小規模多機能型居宅介護!$J$11</f>
        <v>0.29166666666666669</v>
      </c>
      <c r="N13" s="174" t="s">
        <v>17</v>
      </c>
      <c r="O13" s="187">
        <f>小規模多機能型居宅介護!$N$11</f>
        <v>0.83333333333333337</v>
      </c>
      <c r="P13" s="172"/>
      <c r="Q13" s="190">
        <f t="shared" si="0"/>
        <v>0.375</v>
      </c>
      <c r="R13" s="174" t="s">
        <v>17</v>
      </c>
      <c r="S13" s="190">
        <f t="shared" si="1"/>
        <v>0.625</v>
      </c>
      <c r="T13" s="188" t="s">
        <v>46</v>
      </c>
      <c r="U13" s="183">
        <f t="shared" si="3"/>
        <v>2.0833333333333332E-2</v>
      </c>
      <c r="V13" s="172" t="s">
        <v>2</v>
      </c>
      <c r="W13" s="189">
        <f t="shared" si="4"/>
        <v>5.5</v>
      </c>
      <c r="X13" s="172"/>
      <c r="Y13" s="189" t="str">
        <f t="shared" si="5"/>
        <v>-</v>
      </c>
      <c r="Z13" s="172"/>
      <c r="AA13" s="172"/>
      <c r="AB13" s="172"/>
      <c r="AC13" s="172"/>
      <c r="AD13" s="172"/>
      <c r="AE13" s="172"/>
      <c r="AF13" s="172"/>
      <c r="AG13" s="172"/>
      <c r="AH13" s="172"/>
      <c r="AI13" s="172"/>
      <c r="AJ13" s="172"/>
      <c r="AK13" s="172"/>
      <c r="AL13" s="172"/>
      <c r="AM13" s="172"/>
      <c r="AN13" s="172"/>
    </row>
    <row r="14" spans="1:40" x14ac:dyDescent="0.4">
      <c r="A14" s="172"/>
      <c r="B14" s="181"/>
      <c r="C14" s="182" t="s">
        <v>57</v>
      </c>
      <c r="D14" s="181" t="s">
        <v>16</v>
      </c>
      <c r="E14" s="183">
        <v>0.29166666666666669</v>
      </c>
      <c r="F14" s="181" t="s">
        <v>17</v>
      </c>
      <c r="G14" s="183">
        <v>0.39583333333333331</v>
      </c>
      <c r="H14" s="184" t="s">
        <v>46</v>
      </c>
      <c r="I14" s="183">
        <v>0</v>
      </c>
      <c r="J14" s="185" t="s">
        <v>2</v>
      </c>
      <c r="K14" s="189">
        <f t="shared" si="2"/>
        <v>2.4999999999999991</v>
      </c>
      <c r="L14" s="172"/>
      <c r="M14" s="187">
        <f>小規模多機能型居宅介護!$J$11</f>
        <v>0.29166666666666669</v>
      </c>
      <c r="N14" s="174" t="s">
        <v>17</v>
      </c>
      <c r="O14" s="187">
        <f>小規模多機能型居宅介護!$N$11</f>
        <v>0.83333333333333337</v>
      </c>
      <c r="P14" s="172"/>
      <c r="Q14" s="190">
        <f t="shared" si="0"/>
        <v>0.29166666666666669</v>
      </c>
      <c r="R14" s="174" t="s">
        <v>17</v>
      </c>
      <c r="S14" s="190">
        <f t="shared" si="1"/>
        <v>0.39583333333333331</v>
      </c>
      <c r="T14" s="188" t="s">
        <v>46</v>
      </c>
      <c r="U14" s="183">
        <f t="shared" si="3"/>
        <v>0</v>
      </c>
      <c r="V14" s="172" t="s">
        <v>2</v>
      </c>
      <c r="W14" s="189">
        <f t="shared" si="4"/>
        <v>2.4999999999999991</v>
      </c>
      <c r="X14" s="172"/>
      <c r="Y14" s="189" t="str">
        <f t="shared" si="5"/>
        <v>-</v>
      </c>
      <c r="Z14" s="172"/>
      <c r="AA14" s="172"/>
      <c r="AB14" s="172"/>
      <c r="AC14" s="172"/>
      <c r="AD14" s="172"/>
      <c r="AE14" s="172"/>
      <c r="AF14" s="172"/>
      <c r="AG14" s="172"/>
      <c r="AH14" s="172"/>
      <c r="AI14" s="172"/>
      <c r="AJ14" s="172"/>
      <c r="AK14" s="172"/>
      <c r="AL14" s="172"/>
      <c r="AM14" s="172"/>
      <c r="AN14" s="172"/>
    </row>
    <row r="15" spans="1:40" x14ac:dyDescent="0.4">
      <c r="A15" s="172"/>
      <c r="B15" s="181"/>
      <c r="C15" s="182" t="s">
        <v>58</v>
      </c>
      <c r="D15" s="181" t="s">
        <v>16</v>
      </c>
      <c r="E15" s="183">
        <v>0.6875</v>
      </c>
      <c r="F15" s="181" t="s">
        <v>17</v>
      </c>
      <c r="G15" s="183">
        <v>0.83333333333333337</v>
      </c>
      <c r="H15" s="184" t="s">
        <v>46</v>
      </c>
      <c r="I15" s="183">
        <v>0</v>
      </c>
      <c r="J15" s="185" t="s">
        <v>2</v>
      </c>
      <c r="K15" s="189">
        <f t="shared" si="2"/>
        <v>3.5000000000000009</v>
      </c>
      <c r="L15" s="172"/>
      <c r="M15" s="187">
        <f>小規模多機能型居宅介護!$J$11</f>
        <v>0.29166666666666669</v>
      </c>
      <c r="N15" s="174" t="s">
        <v>17</v>
      </c>
      <c r="O15" s="187">
        <f>小規模多機能型居宅介護!$N$11</f>
        <v>0.83333333333333337</v>
      </c>
      <c r="P15" s="172"/>
      <c r="Q15" s="190">
        <f t="shared" si="0"/>
        <v>0.6875</v>
      </c>
      <c r="R15" s="174" t="s">
        <v>17</v>
      </c>
      <c r="S15" s="190">
        <f t="shared" si="1"/>
        <v>0.83333333333333337</v>
      </c>
      <c r="T15" s="188" t="s">
        <v>46</v>
      </c>
      <c r="U15" s="183">
        <f t="shared" si="3"/>
        <v>0</v>
      </c>
      <c r="V15" s="172" t="s">
        <v>2</v>
      </c>
      <c r="W15" s="189">
        <f t="shared" si="4"/>
        <v>3.5000000000000009</v>
      </c>
      <c r="X15" s="172"/>
      <c r="Y15" s="189" t="str">
        <f t="shared" si="5"/>
        <v>-</v>
      </c>
      <c r="Z15" s="172"/>
      <c r="AA15" s="172"/>
      <c r="AB15" s="172"/>
      <c r="AC15" s="172"/>
      <c r="AD15" s="172"/>
      <c r="AE15" s="172"/>
      <c r="AF15" s="172"/>
      <c r="AG15" s="172"/>
      <c r="AH15" s="172"/>
      <c r="AI15" s="172"/>
      <c r="AJ15" s="172"/>
      <c r="AK15" s="172"/>
      <c r="AL15" s="172"/>
      <c r="AM15" s="172"/>
      <c r="AN15" s="172"/>
    </row>
    <row r="16" spans="1:40" x14ac:dyDescent="0.4">
      <c r="A16" s="172"/>
      <c r="B16" s="181"/>
      <c r="C16" s="182" t="s">
        <v>59</v>
      </c>
      <c r="D16" s="181" t="s">
        <v>16</v>
      </c>
      <c r="E16" s="183">
        <v>0.66666666666666663</v>
      </c>
      <c r="F16" s="181" t="s">
        <v>17</v>
      </c>
      <c r="G16" s="183">
        <v>0.29166666666666669</v>
      </c>
      <c r="H16" s="184" t="s">
        <v>46</v>
      </c>
      <c r="I16" s="183">
        <v>4.1666666666666664E-2</v>
      </c>
      <c r="J16" s="185" t="s">
        <v>2</v>
      </c>
      <c r="K16" s="189">
        <f t="shared" si="2"/>
        <v>14.000000000000004</v>
      </c>
      <c r="L16" s="172"/>
      <c r="M16" s="187">
        <f>小規模多機能型居宅介護!$J$11</f>
        <v>0.29166666666666669</v>
      </c>
      <c r="N16" s="174" t="s">
        <v>17</v>
      </c>
      <c r="O16" s="187">
        <f>小規模多機能型居宅介護!$N$11</f>
        <v>0.83333333333333337</v>
      </c>
      <c r="P16" s="172"/>
      <c r="Q16" s="190">
        <f t="shared" si="0"/>
        <v>0.66666666666666663</v>
      </c>
      <c r="R16" s="174" t="s">
        <v>17</v>
      </c>
      <c r="S16" s="190">
        <f t="shared" si="1"/>
        <v>0.83333333333333337</v>
      </c>
      <c r="T16" s="188" t="s">
        <v>46</v>
      </c>
      <c r="U16" s="183">
        <f t="shared" si="3"/>
        <v>4.1666666666666664E-2</v>
      </c>
      <c r="V16" s="172" t="s">
        <v>2</v>
      </c>
      <c r="W16" s="189">
        <f t="shared" si="4"/>
        <v>3.0000000000000018</v>
      </c>
      <c r="X16" s="172"/>
      <c r="Y16" s="189">
        <f t="shared" si="5"/>
        <v>11.000000000000002</v>
      </c>
      <c r="Z16" s="172"/>
      <c r="AA16" s="172"/>
      <c r="AB16" s="172"/>
      <c r="AC16" s="172"/>
      <c r="AD16" s="172"/>
      <c r="AE16" s="172"/>
      <c r="AF16" s="172"/>
      <c r="AG16" s="172"/>
      <c r="AH16" s="172"/>
      <c r="AI16" s="172"/>
      <c r="AJ16" s="172"/>
      <c r="AK16" s="172"/>
      <c r="AL16" s="172"/>
      <c r="AM16" s="172"/>
      <c r="AN16" s="172"/>
    </row>
    <row r="17" spans="1:40" x14ac:dyDescent="0.4">
      <c r="A17" s="172"/>
      <c r="B17" s="181"/>
      <c r="C17" s="182" t="s">
        <v>60</v>
      </c>
      <c r="D17" s="181" t="s">
        <v>16</v>
      </c>
      <c r="E17" s="183">
        <v>0.29166666666666669</v>
      </c>
      <c r="F17" s="181" t="s">
        <v>17</v>
      </c>
      <c r="G17" s="183">
        <v>0.375</v>
      </c>
      <c r="H17" s="184" t="s">
        <v>46</v>
      </c>
      <c r="I17" s="183">
        <v>0</v>
      </c>
      <c r="J17" s="185" t="s">
        <v>2</v>
      </c>
      <c r="K17" s="189">
        <f t="shared" si="2"/>
        <v>1.9999999999999996</v>
      </c>
      <c r="L17" s="172"/>
      <c r="M17" s="187">
        <f>小規模多機能型居宅介護!$J$11</f>
        <v>0.29166666666666669</v>
      </c>
      <c r="N17" s="174" t="s">
        <v>17</v>
      </c>
      <c r="O17" s="187">
        <f>小規模多機能型居宅介護!$N$11</f>
        <v>0.83333333333333337</v>
      </c>
      <c r="P17" s="172"/>
      <c r="Q17" s="190">
        <f t="shared" si="0"/>
        <v>0.29166666666666669</v>
      </c>
      <c r="R17" s="174" t="s">
        <v>17</v>
      </c>
      <c r="S17" s="190">
        <f t="shared" si="1"/>
        <v>0.375</v>
      </c>
      <c r="T17" s="188" t="s">
        <v>46</v>
      </c>
      <c r="U17" s="183">
        <f t="shared" si="3"/>
        <v>0</v>
      </c>
      <c r="V17" s="172" t="s">
        <v>2</v>
      </c>
      <c r="W17" s="189">
        <f t="shared" si="4"/>
        <v>1.9999999999999996</v>
      </c>
      <c r="X17" s="172"/>
      <c r="Y17" s="189" t="str">
        <f t="shared" si="5"/>
        <v>-</v>
      </c>
      <c r="Z17" s="172"/>
      <c r="AA17" s="172"/>
      <c r="AB17" s="172"/>
      <c r="AC17" s="172"/>
      <c r="AD17" s="172"/>
      <c r="AE17" s="172"/>
      <c r="AF17" s="172"/>
      <c r="AG17" s="172"/>
      <c r="AH17" s="172"/>
      <c r="AI17" s="172"/>
      <c r="AJ17" s="172"/>
      <c r="AK17" s="172"/>
      <c r="AL17" s="172"/>
      <c r="AM17" s="172"/>
      <c r="AN17" s="172"/>
    </row>
    <row r="18" spans="1:40" x14ac:dyDescent="0.4">
      <c r="A18" s="172"/>
      <c r="B18" s="181"/>
      <c r="C18" s="182" t="s">
        <v>61</v>
      </c>
      <c r="D18" s="181" t="s">
        <v>16</v>
      </c>
      <c r="E18" s="183"/>
      <c r="F18" s="181" t="s">
        <v>17</v>
      </c>
      <c r="G18" s="183"/>
      <c r="H18" s="184" t="s">
        <v>46</v>
      </c>
      <c r="I18" s="183">
        <v>0</v>
      </c>
      <c r="J18" s="185" t="s">
        <v>2</v>
      </c>
      <c r="K18" s="189" t="str">
        <f t="shared" si="2"/>
        <v/>
      </c>
      <c r="L18" s="172"/>
      <c r="M18" s="187">
        <f>小規模多機能型居宅介護!$J$11</f>
        <v>0.29166666666666669</v>
      </c>
      <c r="N18" s="174" t="s">
        <v>17</v>
      </c>
      <c r="O18" s="187">
        <f>小規模多機能型居宅介護!$N$11</f>
        <v>0.83333333333333337</v>
      </c>
      <c r="P18" s="172"/>
      <c r="Q18" s="190" t="str">
        <f t="shared" si="0"/>
        <v/>
      </c>
      <c r="R18" s="174" t="s">
        <v>17</v>
      </c>
      <c r="S18" s="190" t="str">
        <f t="shared" si="1"/>
        <v/>
      </c>
      <c r="T18" s="188" t="s">
        <v>46</v>
      </c>
      <c r="U18" s="183">
        <f t="shared" si="3"/>
        <v>0</v>
      </c>
      <c r="V18" s="172" t="s">
        <v>2</v>
      </c>
      <c r="W18" s="189" t="str">
        <f t="shared" si="4"/>
        <v/>
      </c>
      <c r="X18" s="172"/>
      <c r="Y18" s="189" t="str">
        <f t="shared" si="5"/>
        <v/>
      </c>
      <c r="Z18" s="172"/>
      <c r="AA18" s="172"/>
      <c r="AB18" s="172"/>
      <c r="AC18" s="172"/>
      <c r="AD18" s="172"/>
      <c r="AE18" s="172"/>
      <c r="AF18" s="172"/>
      <c r="AG18" s="172"/>
      <c r="AH18" s="172"/>
      <c r="AI18" s="172"/>
      <c r="AJ18" s="172"/>
      <c r="AK18" s="172"/>
      <c r="AL18" s="172"/>
      <c r="AM18" s="172"/>
      <c r="AN18" s="172"/>
    </row>
    <row r="19" spans="1:40" x14ac:dyDescent="0.4">
      <c r="A19" s="172"/>
      <c r="B19" s="181"/>
      <c r="C19" s="182" t="s">
        <v>62</v>
      </c>
      <c r="D19" s="181" t="s">
        <v>16</v>
      </c>
      <c r="E19" s="183"/>
      <c r="F19" s="181" t="s">
        <v>17</v>
      </c>
      <c r="G19" s="183"/>
      <c r="H19" s="184" t="s">
        <v>46</v>
      </c>
      <c r="I19" s="183">
        <v>0</v>
      </c>
      <c r="J19" s="185" t="s">
        <v>2</v>
      </c>
      <c r="K19" s="189" t="str">
        <f t="shared" si="2"/>
        <v/>
      </c>
      <c r="L19" s="172"/>
      <c r="M19" s="187">
        <f>小規模多機能型居宅介護!$J$11</f>
        <v>0.29166666666666669</v>
      </c>
      <c r="N19" s="174" t="s">
        <v>17</v>
      </c>
      <c r="O19" s="187">
        <f>小規模多機能型居宅介護!$N$11</f>
        <v>0.83333333333333337</v>
      </c>
      <c r="P19" s="172"/>
      <c r="Q19" s="190" t="str">
        <f t="shared" si="0"/>
        <v/>
      </c>
      <c r="R19" s="174" t="s">
        <v>17</v>
      </c>
      <c r="S19" s="190" t="str">
        <f t="shared" si="1"/>
        <v/>
      </c>
      <c r="T19" s="188" t="s">
        <v>46</v>
      </c>
      <c r="U19" s="183">
        <f t="shared" si="3"/>
        <v>0</v>
      </c>
      <c r="V19" s="172" t="s">
        <v>2</v>
      </c>
      <c r="W19" s="189" t="str">
        <f t="shared" si="4"/>
        <v/>
      </c>
      <c r="X19" s="172"/>
      <c r="Y19" s="189" t="str">
        <f t="shared" si="5"/>
        <v/>
      </c>
      <c r="Z19" s="172"/>
      <c r="AA19" s="172"/>
      <c r="AB19" s="172"/>
      <c r="AC19" s="172"/>
      <c r="AD19" s="172"/>
      <c r="AE19" s="172"/>
      <c r="AF19" s="172"/>
      <c r="AG19" s="172"/>
      <c r="AH19" s="172"/>
      <c r="AI19" s="172"/>
      <c r="AJ19" s="172"/>
      <c r="AK19" s="172"/>
      <c r="AL19" s="172"/>
      <c r="AM19" s="172"/>
      <c r="AN19" s="172"/>
    </row>
    <row r="20" spans="1:40" x14ac:dyDescent="0.4">
      <c r="A20" s="172"/>
      <c r="B20" s="181"/>
      <c r="C20" s="182" t="s">
        <v>63</v>
      </c>
      <c r="D20" s="181" t="s">
        <v>16</v>
      </c>
      <c r="E20" s="183"/>
      <c r="F20" s="181" t="s">
        <v>17</v>
      </c>
      <c r="G20" s="183"/>
      <c r="H20" s="184" t="s">
        <v>46</v>
      </c>
      <c r="I20" s="183">
        <v>0</v>
      </c>
      <c r="J20" s="185" t="s">
        <v>2</v>
      </c>
      <c r="K20" s="189" t="str">
        <f t="shared" si="2"/>
        <v/>
      </c>
      <c r="L20" s="172"/>
      <c r="M20" s="187">
        <f>小規模多機能型居宅介護!$J$11</f>
        <v>0.29166666666666669</v>
      </c>
      <c r="N20" s="174" t="s">
        <v>17</v>
      </c>
      <c r="O20" s="187">
        <f>小規模多機能型居宅介護!$N$11</f>
        <v>0.83333333333333337</v>
      </c>
      <c r="P20" s="172"/>
      <c r="Q20" s="190" t="str">
        <f t="shared" si="0"/>
        <v/>
      </c>
      <c r="R20" s="174" t="s">
        <v>17</v>
      </c>
      <c r="S20" s="190" t="str">
        <f t="shared" si="1"/>
        <v/>
      </c>
      <c r="T20" s="188" t="s">
        <v>46</v>
      </c>
      <c r="U20" s="183">
        <f t="shared" si="3"/>
        <v>0</v>
      </c>
      <c r="V20" s="172" t="s">
        <v>2</v>
      </c>
      <c r="W20" s="189" t="str">
        <f t="shared" si="4"/>
        <v/>
      </c>
      <c r="X20" s="172"/>
      <c r="Y20" s="189" t="str">
        <f t="shared" si="5"/>
        <v/>
      </c>
      <c r="Z20" s="172"/>
      <c r="AA20" s="172"/>
      <c r="AB20" s="172"/>
      <c r="AC20" s="172"/>
      <c r="AD20" s="172"/>
      <c r="AE20" s="172"/>
      <c r="AF20" s="172"/>
      <c r="AG20" s="172"/>
      <c r="AH20" s="172"/>
      <c r="AI20" s="172"/>
      <c r="AJ20" s="172"/>
      <c r="AK20" s="172"/>
      <c r="AL20" s="172"/>
      <c r="AM20" s="172"/>
      <c r="AN20" s="172"/>
    </row>
    <row r="21" spans="1:40" x14ac:dyDescent="0.4">
      <c r="A21" s="172"/>
      <c r="B21" s="181"/>
      <c r="C21" s="182" t="s">
        <v>64</v>
      </c>
      <c r="D21" s="181" t="s">
        <v>16</v>
      </c>
      <c r="E21" s="183"/>
      <c r="F21" s="181" t="s">
        <v>17</v>
      </c>
      <c r="G21" s="183"/>
      <c r="H21" s="184" t="s">
        <v>46</v>
      </c>
      <c r="I21" s="183">
        <v>0</v>
      </c>
      <c r="J21" s="185" t="s">
        <v>2</v>
      </c>
      <c r="K21" s="189" t="str">
        <f t="shared" si="2"/>
        <v/>
      </c>
      <c r="L21" s="172"/>
      <c r="M21" s="187">
        <f>小規模多機能型居宅介護!$J$11</f>
        <v>0.29166666666666669</v>
      </c>
      <c r="N21" s="174" t="s">
        <v>17</v>
      </c>
      <c r="O21" s="187">
        <f>小規模多機能型居宅介護!$N$11</f>
        <v>0.83333333333333337</v>
      </c>
      <c r="P21" s="172"/>
      <c r="Q21" s="190" t="str">
        <f t="shared" si="0"/>
        <v/>
      </c>
      <c r="R21" s="174" t="s">
        <v>17</v>
      </c>
      <c r="S21" s="190" t="str">
        <f t="shared" si="1"/>
        <v/>
      </c>
      <c r="T21" s="188" t="s">
        <v>46</v>
      </c>
      <c r="U21" s="183">
        <f t="shared" si="3"/>
        <v>0</v>
      </c>
      <c r="V21" s="172" t="s">
        <v>2</v>
      </c>
      <c r="W21" s="189" t="str">
        <f t="shared" si="4"/>
        <v/>
      </c>
      <c r="X21" s="172"/>
      <c r="Y21" s="189" t="str">
        <f t="shared" si="5"/>
        <v/>
      </c>
      <c r="Z21" s="172"/>
      <c r="AA21" s="172"/>
      <c r="AB21" s="172"/>
      <c r="AC21" s="172"/>
      <c r="AD21" s="172"/>
      <c r="AE21" s="172"/>
      <c r="AF21" s="172"/>
      <c r="AG21" s="172"/>
      <c r="AH21" s="172"/>
      <c r="AI21" s="172"/>
      <c r="AJ21" s="172"/>
      <c r="AK21" s="172"/>
      <c r="AL21" s="172"/>
      <c r="AM21" s="172"/>
      <c r="AN21" s="172"/>
    </row>
    <row r="22" spans="1:40" x14ac:dyDescent="0.4">
      <c r="A22" s="172"/>
      <c r="B22" s="181"/>
      <c r="C22" s="182" t="s">
        <v>65</v>
      </c>
      <c r="D22" s="181" t="s">
        <v>16</v>
      </c>
      <c r="E22" s="191"/>
      <c r="F22" s="181" t="s">
        <v>17</v>
      </c>
      <c r="G22" s="191"/>
      <c r="H22" s="184" t="s">
        <v>46</v>
      </c>
      <c r="I22" s="191"/>
      <c r="J22" s="185" t="s">
        <v>2</v>
      </c>
      <c r="K22" s="182">
        <v>1</v>
      </c>
      <c r="L22" s="172"/>
      <c r="M22" s="192"/>
      <c r="N22" s="181" t="s">
        <v>17</v>
      </c>
      <c r="O22" s="192"/>
      <c r="P22" s="185"/>
      <c r="Q22" s="192"/>
      <c r="R22" s="181" t="s">
        <v>17</v>
      </c>
      <c r="S22" s="192"/>
      <c r="T22" s="184" t="s">
        <v>46</v>
      </c>
      <c r="U22" s="191"/>
      <c r="V22" s="185" t="s">
        <v>2</v>
      </c>
      <c r="W22" s="193">
        <v>1</v>
      </c>
      <c r="X22" s="185"/>
      <c r="Y22" s="193" t="s">
        <v>205</v>
      </c>
      <c r="Z22" s="172"/>
      <c r="AA22" s="172"/>
      <c r="AB22" s="172"/>
      <c r="AC22" s="172"/>
      <c r="AD22" s="172"/>
      <c r="AE22" s="172"/>
      <c r="AF22" s="172"/>
      <c r="AG22" s="172"/>
      <c r="AH22" s="172"/>
      <c r="AI22" s="172"/>
      <c r="AJ22" s="172"/>
      <c r="AK22" s="172"/>
      <c r="AL22" s="172"/>
      <c r="AM22" s="172"/>
      <c r="AN22" s="172"/>
    </row>
    <row r="23" spans="1:40" x14ac:dyDescent="0.4">
      <c r="A23" s="172"/>
      <c r="B23" s="181"/>
      <c r="C23" s="182" t="s">
        <v>66</v>
      </c>
      <c r="D23" s="181" t="s">
        <v>16</v>
      </c>
      <c r="E23" s="191"/>
      <c r="F23" s="181" t="s">
        <v>17</v>
      </c>
      <c r="G23" s="191"/>
      <c r="H23" s="184" t="s">
        <v>46</v>
      </c>
      <c r="I23" s="191"/>
      <c r="J23" s="185" t="s">
        <v>2</v>
      </c>
      <c r="K23" s="182">
        <v>2</v>
      </c>
      <c r="L23" s="172"/>
      <c r="M23" s="192"/>
      <c r="N23" s="181" t="s">
        <v>17</v>
      </c>
      <c r="O23" s="192"/>
      <c r="P23" s="185"/>
      <c r="Q23" s="192"/>
      <c r="R23" s="181" t="s">
        <v>17</v>
      </c>
      <c r="S23" s="192"/>
      <c r="T23" s="184" t="s">
        <v>46</v>
      </c>
      <c r="U23" s="191"/>
      <c r="V23" s="185" t="s">
        <v>2</v>
      </c>
      <c r="W23" s="193">
        <v>2</v>
      </c>
      <c r="X23" s="185"/>
      <c r="Y23" s="193" t="s">
        <v>205</v>
      </c>
      <c r="Z23" s="172"/>
      <c r="AA23" s="172"/>
      <c r="AB23" s="172"/>
      <c r="AC23" s="172"/>
      <c r="AD23" s="172"/>
      <c r="AE23" s="172"/>
      <c r="AF23" s="172"/>
      <c r="AG23" s="172"/>
      <c r="AH23" s="172"/>
      <c r="AI23" s="172"/>
      <c r="AJ23" s="172"/>
      <c r="AK23" s="172"/>
      <c r="AL23" s="172"/>
      <c r="AM23" s="172"/>
      <c r="AN23" s="172"/>
    </row>
    <row r="24" spans="1:40" x14ac:dyDescent="0.4">
      <c r="A24" s="172"/>
      <c r="B24" s="181"/>
      <c r="C24" s="182" t="s">
        <v>67</v>
      </c>
      <c r="D24" s="181" t="s">
        <v>16</v>
      </c>
      <c r="E24" s="191"/>
      <c r="F24" s="181" t="s">
        <v>17</v>
      </c>
      <c r="G24" s="191"/>
      <c r="H24" s="184" t="s">
        <v>46</v>
      </c>
      <c r="I24" s="191"/>
      <c r="J24" s="185" t="s">
        <v>2</v>
      </c>
      <c r="K24" s="182">
        <v>3</v>
      </c>
      <c r="L24" s="172"/>
      <c r="M24" s="192"/>
      <c r="N24" s="181" t="s">
        <v>17</v>
      </c>
      <c r="O24" s="192"/>
      <c r="P24" s="185"/>
      <c r="Q24" s="192"/>
      <c r="R24" s="181" t="s">
        <v>17</v>
      </c>
      <c r="S24" s="192"/>
      <c r="T24" s="184" t="s">
        <v>46</v>
      </c>
      <c r="U24" s="191"/>
      <c r="V24" s="185" t="s">
        <v>2</v>
      </c>
      <c r="W24" s="193">
        <v>3</v>
      </c>
      <c r="X24" s="185"/>
      <c r="Y24" s="193" t="s">
        <v>205</v>
      </c>
      <c r="Z24" s="172"/>
      <c r="AA24" s="172"/>
      <c r="AB24" s="172"/>
      <c r="AC24" s="172"/>
      <c r="AD24" s="172"/>
      <c r="AE24" s="172"/>
      <c r="AF24" s="172"/>
      <c r="AG24" s="172"/>
      <c r="AH24" s="172"/>
      <c r="AI24" s="172"/>
      <c r="AJ24" s="172"/>
      <c r="AK24" s="172"/>
      <c r="AL24" s="172"/>
      <c r="AM24" s="172"/>
      <c r="AN24" s="172"/>
    </row>
    <row r="25" spans="1:40" x14ac:dyDescent="0.4">
      <c r="A25" s="172"/>
      <c r="B25" s="181"/>
      <c r="C25" s="182" t="s">
        <v>68</v>
      </c>
      <c r="D25" s="181" t="s">
        <v>16</v>
      </c>
      <c r="E25" s="191"/>
      <c r="F25" s="181" t="s">
        <v>17</v>
      </c>
      <c r="G25" s="191"/>
      <c r="H25" s="184" t="s">
        <v>46</v>
      </c>
      <c r="I25" s="191"/>
      <c r="J25" s="185" t="s">
        <v>2</v>
      </c>
      <c r="K25" s="182">
        <v>4</v>
      </c>
      <c r="L25" s="172"/>
      <c r="M25" s="192"/>
      <c r="N25" s="181" t="s">
        <v>17</v>
      </c>
      <c r="O25" s="192"/>
      <c r="P25" s="185"/>
      <c r="Q25" s="192"/>
      <c r="R25" s="181" t="s">
        <v>17</v>
      </c>
      <c r="S25" s="192"/>
      <c r="T25" s="184" t="s">
        <v>46</v>
      </c>
      <c r="U25" s="191"/>
      <c r="V25" s="185" t="s">
        <v>2</v>
      </c>
      <c r="W25" s="193">
        <v>4</v>
      </c>
      <c r="X25" s="185"/>
      <c r="Y25" s="193" t="s">
        <v>205</v>
      </c>
      <c r="Z25" s="172"/>
      <c r="AA25" s="172"/>
      <c r="AB25" s="172"/>
      <c r="AC25" s="172"/>
      <c r="AD25" s="172"/>
      <c r="AE25" s="172"/>
      <c r="AF25" s="172"/>
      <c r="AG25" s="172"/>
      <c r="AH25" s="172"/>
      <c r="AI25" s="172"/>
      <c r="AJ25" s="172"/>
      <c r="AK25" s="172"/>
      <c r="AL25" s="172"/>
      <c r="AM25" s="172"/>
      <c r="AN25" s="172"/>
    </row>
    <row r="26" spans="1:40" x14ac:dyDescent="0.4">
      <c r="A26" s="172"/>
      <c r="B26" s="181"/>
      <c r="C26" s="182" t="s">
        <v>69</v>
      </c>
      <c r="D26" s="181" t="s">
        <v>16</v>
      </c>
      <c r="E26" s="191"/>
      <c r="F26" s="181" t="s">
        <v>17</v>
      </c>
      <c r="G26" s="191"/>
      <c r="H26" s="184" t="s">
        <v>46</v>
      </c>
      <c r="I26" s="191"/>
      <c r="J26" s="185" t="s">
        <v>2</v>
      </c>
      <c r="K26" s="182">
        <v>5</v>
      </c>
      <c r="L26" s="172"/>
      <c r="M26" s="192"/>
      <c r="N26" s="181" t="s">
        <v>17</v>
      </c>
      <c r="O26" s="192"/>
      <c r="P26" s="185"/>
      <c r="Q26" s="192"/>
      <c r="R26" s="181" t="s">
        <v>17</v>
      </c>
      <c r="S26" s="192"/>
      <c r="T26" s="184" t="s">
        <v>46</v>
      </c>
      <c r="U26" s="191"/>
      <c r="V26" s="185" t="s">
        <v>2</v>
      </c>
      <c r="W26" s="193">
        <v>5</v>
      </c>
      <c r="X26" s="185"/>
      <c r="Y26" s="193" t="s">
        <v>205</v>
      </c>
      <c r="Z26" s="172"/>
      <c r="AA26" s="172"/>
      <c r="AB26" s="172"/>
      <c r="AC26" s="172"/>
      <c r="AD26" s="172"/>
      <c r="AE26" s="172"/>
      <c r="AF26" s="172"/>
      <c r="AG26" s="172"/>
      <c r="AH26" s="172"/>
      <c r="AI26" s="172"/>
      <c r="AJ26" s="172"/>
      <c r="AK26" s="172"/>
      <c r="AL26" s="172"/>
      <c r="AM26" s="172"/>
      <c r="AN26" s="172"/>
    </row>
    <row r="27" spans="1:40" x14ac:dyDescent="0.4">
      <c r="A27" s="172"/>
      <c r="B27" s="181"/>
      <c r="C27" s="182" t="s">
        <v>70</v>
      </c>
      <c r="D27" s="181" t="s">
        <v>16</v>
      </c>
      <c r="E27" s="191"/>
      <c r="F27" s="181" t="s">
        <v>17</v>
      </c>
      <c r="G27" s="191"/>
      <c r="H27" s="184" t="s">
        <v>46</v>
      </c>
      <c r="I27" s="191"/>
      <c r="J27" s="185" t="s">
        <v>2</v>
      </c>
      <c r="K27" s="182">
        <v>6</v>
      </c>
      <c r="L27" s="172"/>
      <c r="M27" s="192"/>
      <c r="N27" s="181" t="s">
        <v>17</v>
      </c>
      <c r="O27" s="192"/>
      <c r="P27" s="185"/>
      <c r="Q27" s="192"/>
      <c r="R27" s="181" t="s">
        <v>17</v>
      </c>
      <c r="S27" s="192"/>
      <c r="T27" s="184" t="s">
        <v>46</v>
      </c>
      <c r="U27" s="191"/>
      <c r="V27" s="185" t="s">
        <v>2</v>
      </c>
      <c r="W27" s="193">
        <v>6</v>
      </c>
      <c r="X27" s="185"/>
      <c r="Y27" s="193" t="s">
        <v>205</v>
      </c>
      <c r="Z27" s="172"/>
      <c r="AA27" s="172"/>
      <c r="AB27" s="172"/>
      <c r="AC27" s="172"/>
      <c r="AD27" s="172"/>
      <c r="AE27" s="172"/>
      <c r="AF27" s="172"/>
      <c r="AG27" s="172"/>
      <c r="AH27" s="172"/>
      <c r="AI27" s="172"/>
      <c r="AJ27" s="172"/>
      <c r="AK27" s="172"/>
      <c r="AL27" s="172"/>
      <c r="AM27" s="172"/>
      <c r="AN27" s="172"/>
    </row>
    <row r="28" spans="1:40" x14ac:dyDescent="0.4">
      <c r="A28" s="172"/>
      <c r="B28" s="181"/>
      <c r="C28" s="182" t="s">
        <v>71</v>
      </c>
      <c r="D28" s="181" t="s">
        <v>16</v>
      </c>
      <c r="E28" s="191"/>
      <c r="F28" s="181" t="s">
        <v>17</v>
      </c>
      <c r="G28" s="191"/>
      <c r="H28" s="184" t="s">
        <v>46</v>
      </c>
      <c r="I28" s="191"/>
      <c r="J28" s="185" t="s">
        <v>2</v>
      </c>
      <c r="K28" s="182">
        <v>7</v>
      </c>
      <c r="L28" s="172"/>
      <c r="M28" s="192"/>
      <c r="N28" s="181" t="s">
        <v>17</v>
      </c>
      <c r="O28" s="192"/>
      <c r="P28" s="185"/>
      <c r="Q28" s="192"/>
      <c r="R28" s="181" t="s">
        <v>17</v>
      </c>
      <c r="S28" s="192"/>
      <c r="T28" s="184" t="s">
        <v>46</v>
      </c>
      <c r="U28" s="191"/>
      <c r="V28" s="185" t="s">
        <v>2</v>
      </c>
      <c r="W28" s="193">
        <v>7</v>
      </c>
      <c r="X28" s="185"/>
      <c r="Y28" s="193" t="s">
        <v>205</v>
      </c>
      <c r="Z28" s="172"/>
      <c r="AA28" s="172"/>
      <c r="AB28" s="172"/>
      <c r="AC28" s="172"/>
      <c r="AD28" s="172"/>
      <c r="AE28" s="172"/>
      <c r="AF28" s="172"/>
      <c r="AG28" s="172"/>
      <c r="AH28" s="172"/>
      <c r="AI28" s="172"/>
      <c r="AJ28" s="172"/>
      <c r="AK28" s="172"/>
      <c r="AL28" s="172"/>
      <c r="AM28" s="172"/>
      <c r="AN28" s="172"/>
    </row>
    <row r="29" spans="1:40" x14ac:dyDescent="0.4">
      <c r="A29" s="172"/>
      <c r="B29" s="181"/>
      <c r="C29" s="182" t="s">
        <v>72</v>
      </c>
      <c r="D29" s="181" t="s">
        <v>16</v>
      </c>
      <c r="E29" s="191"/>
      <c r="F29" s="181" t="s">
        <v>17</v>
      </c>
      <c r="G29" s="191"/>
      <c r="H29" s="184" t="s">
        <v>46</v>
      </c>
      <c r="I29" s="191"/>
      <c r="J29" s="185" t="s">
        <v>2</v>
      </c>
      <c r="K29" s="182">
        <v>8</v>
      </c>
      <c r="L29" s="172"/>
      <c r="M29" s="192"/>
      <c r="N29" s="181" t="s">
        <v>17</v>
      </c>
      <c r="O29" s="192"/>
      <c r="P29" s="185"/>
      <c r="Q29" s="192"/>
      <c r="R29" s="181" t="s">
        <v>17</v>
      </c>
      <c r="S29" s="192"/>
      <c r="T29" s="184" t="s">
        <v>46</v>
      </c>
      <c r="U29" s="191"/>
      <c r="V29" s="185" t="s">
        <v>2</v>
      </c>
      <c r="W29" s="193">
        <v>8</v>
      </c>
      <c r="X29" s="185"/>
      <c r="Y29" s="193" t="s">
        <v>205</v>
      </c>
      <c r="Z29" s="172"/>
      <c r="AA29" s="172"/>
      <c r="AB29" s="172"/>
      <c r="AC29" s="172"/>
      <c r="AD29" s="172"/>
      <c r="AE29" s="172"/>
      <c r="AF29" s="172"/>
      <c r="AG29" s="172"/>
      <c r="AH29" s="172"/>
      <c r="AI29" s="172"/>
      <c r="AJ29" s="172"/>
      <c r="AK29" s="172"/>
      <c r="AL29" s="172"/>
      <c r="AM29" s="172"/>
      <c r="AN29" s="172"/>
    </row>
    <row r="30" spans="1:40" x14ac:dyDescent="0.4">
      <c r="A30" s="172"/>
      <c r="B30" s="181"/>
      <c r="C30" s="182" t="s">
        <v>73</v>
      </c>
      <c r="D30" s="181" t="s">
        <v>16</v>
      </c>
      <c r="E30" s="191"/>
      <c r="F30" s="181" t="s">
        <v>17</v>
      </c>
      <c r="G30" s="191"/>
      <c r="H30" s="184" t="s">
        <v>46</v>
      </c>
      <c r="I30" s="191"/>
      <c r="J30" s="185" t="s">
        <v>2</v>
      </c>
      <c r="K30" s="182">
        <v>1</v>
      </c>
      <c r="L30" s="172"/>
      <c r="M30" s="192"/>
      <c r="N30" s="181" t="s">
        <v>17</v>
      </c>
      <c r="O30" s="192"/>
      <c r="P30" s="185"/>
      <c r="Q30" s="192"/>
      <c r="R30" s="181" t="s">
        <v>17</v>
      </c>
      <c r="S30" s="192"/>
      <c r="T30" s="184" t="s">
        <v>46</v>
      </c>
      <c r="U30" s="191"/>
      <c r="V30" s="185" t="s">
        <v>2</v>
      </c>
      <c r="W30" s="193" t="s">
        <v>205</v>
      </c>
      <c r="X30" s="185"/>
      <c r="Y30" s="193">
        <v>1</v>
      </c>
      <c r="Z30" s="172"/>
      <c r="AA30" s="172"/>
      <c r="AB30" s="172"/>
      <c r="AC30" s="172"/>
      <c r="AD30" s="172"/>
      <c r="AE30" s="172"/>
      <c r="AF30" s="172"/>
      <c r="AG30" s="172"/>
      <c r="AH30" s="172"/>
      <c r="AI30" s="172"/>
      <c r="AJ30" s="172"/>
      <c r="AK30" s="172"/>
      <c r="AL30" s="172"/>
      <c r="AM30" s="172"/>
      <c r="AN30" s="172"/>
    </row>
    <row r="31" spans="1:40" x14ac:dyDescent="0.4">
      <c r="A31" s="172"/>
      <c r="B31" s="181"/>
      <c r="C31" s="182" t="s">
        <v>74</v>
      </c>
      <c r="D31" s="181" t="s">
        <v>16</v>
      </c>
      <c r="E31" s="191"/>
      <c r="F31" s="181" t="s">
        <v>17</v>
      </c>
      <c r="G31" s="191"/>
      <c r="H31" s="184" t="s">
        <v>46</v>
      </c>
      <c r="I31" s="191"/>
      <c r="J31" s="185" t="s">
        <v>2</v>
      </c>
      <c r="K31" s="182">
        <v>2</v>
      </c>
      <c r="L31" s="172"/>
      <c r="M31" s="192"/>
      <c r="N31" s="181" t="s">
        <v>17</v>
      </c>
      <c r="O31" s="192"/>
      <c r="P31" s="185"/>
      <c r="Q31" s="192"/>
      <c r="R31" s="181" t="s">
        <v>17</v>
      </c>
      <c r="S31" s="192"/>
      <c r="T31" s="184" t="s">
        <v>46</v>
      </c>
      <c r="U31" s="191"/>
      <c r="V31" s="185" t="s">
        <v>2</v>
      </c>
      <c r="W31" s="193" t="s">
        <v>205</v>
      </c>
      <c r="X31" s="185"/>
      <c r="Y31" s="193">
        <v>2</v>
      </c>
      <c r="Z31" s="172"/>
      <c r="AA31" s="172"/>
      <c r="AB31" s="172"/>
      <c r="AC31" s="172"/>
      <c r="AD31" s="172"/>
      <c r="AE31" s="172"/>
      <c r="AF31" s="172"/>
      <c r="AG31" s="172"/>
      <c r="AH31" s="172"/>
      <c r="AI31" s="172"/>
      <c r="AJ31" s="172"/>
      <c r="AK31" s="172"/>
      <c r="AL31" s="172"/>
      <c r="AM31" s="172"/>
      <c r="AN31" s="172"/>
    </row>
    <row r="32" spans="1:40" x14ac:dyDescent="0.4">
      <c r="A32" s="172"/>
      <c r="B32" s="181"/>
      <c r="C32" s="182" t="s">
        <v>75</v>
      </c>
      <c r="D32" s="181" t="s">
        <v>16</v>
      </c>
      <c r="E32" s="191"/>
      <c r="F32" s="181" t="s">
        <v>17</v>
      </c>
      <c r="G32" s="191"/>
      <c r="H32" s="184" t="s">
        <v>46</v>
      </c>
      <c r="I32" s="191"/>
      <c r="J32" s="185" t="s">
        <v>2</v>
      </c>
      <c r="K32" s="182">
        <v>3</v>
      </c>
      <c r="L32" s="172"/>
      <c r="M32" s="192"/>
      <c r="N32" s="181" t="s">
        <v>17</v>
      </c>
      <c r="O32" s="192"/>
      <c r="P32" s="185"/>
      <c r="Q32" s="192"/>
      <c r="R32" s="181" t="s">
        <v>17</v>
      </c>
      <c r="S32" s="192"/>
      <c r="T32" s="184" t="s">
        <v>46</v>
      </c>
      <c r="U32" s="191"/>
      <c r="V32" s="185" t="s">
        <v>2</v>
      </c>
      <c r="W32" s="193" t="s">
        <v>205</v>
      </c>
      <c r="X32" s="185"/>
      <c r="Y32" s="193">
        <v>3</v>
      </c>
      <c r="Z32" s="172"/>
      <c r="AA32" s="172"/>
      <c r="AB32" s="172"/>
      <c r="AC32" s="172"/>
      <c r="AD32" s="172"/>
      <c r="AE32" s="172"/>
      <c r="AF32" s="172"/>
      <c r="AG32" s="172"/>
      <c r="AH32" s="172"/>
      <c r="AI32" s="172"/>
      <c r="AJ32" s="172"/>
      <c r="AK32" s="172"/>
      <c r="AL32" s="172"/>
      <c r="AM32" s="172"/>
      <c r="AN32" s="172"/>
    </row>
    <row r="33" spans="1:40" x14ac:dyDescent="0.4">
      <c r="A33" s="172"/>
      <c r="B33" s="181"/>
      <c r="C33" s="182" t="s">
        <v>76</v>
      </c>
      <c r="D33" s="181" t="s">
        <v>16</v>
      </c>
      <c r="E33" s="191"/>
      <c r="F33" s="181" t="s">
        <v>17</v>
      </c>
      <c r="G33" s="191"/>
      <c r="H33" s="184" t="s">
        <v>46</v>
      </c>
      <c r="I33" s="191"/>
      <c r="J33" s="185" t="s">
        <v>2</v>
      </c>
      <c r="K33" s="182">
        <v>4</v>
      </c>
      <c r="L33" s="172"/>
      <c r="M33" s="192"/>
      <c r="N33" s="181" t="s">
        <v>17</v>
      </c>
      <c r="O33" s="192"/>
      <c r="P33" s="185"/>
      <c r="Q33" s="192"/>
      <c r="R33" s="181" t="s">
        <v>17</v>
      </c>
      <c r="S33" s="192"/>
      <c r="T33" s="184" t="s">
        <v>46</v>
      </c>
      <c r="U33" s="191"/>
      <c r="V33" s="185" t="s">
        <v>2</v>
      </c>
      <c r="W33" s="193" t="s">
        <v>205</v>
      </c>
      <c r="X33" s="185"/>
      <c r="Y33" s="193">
        <v>4</v>
      </c>
      <c r="Z33" s="172"/>
      <c r="AA33" s="172"/>
      <c r="AB33" s="172"/>
      <c r="AC33" s="172"/>
      <c r="AD33" s="172"/>
      <c r="AE33" s="172"/>
      <c r="AF33" s="172"/>
      <c r="AG33" s="172"/>
      <c r="AH33" s="172"/>
      <c r="AI33" s="172"/>
      <c r="AJ33" s="172"/>
      <c r="AK33" s="172"/>
      <c r="AL33" s="172"/>
      <c r="AM33" s="172"/>
      <c r="AN33" s="172"/>
    </row>
    <row r="34" spans="1:40" x14ac:dyDescent="0.4">
      <c r="A34" s="172"/>
      <c r="B34" s="181"/>
      <c r="C34" s="182" t="s">
        <v>80</v>
      </c>
      <c r="D34" s="181" t="s">
        <v>16</v>
      </c>
      <c r="E34" s="191"/>
      <c r="F34" s="181" t="s">
        <v>17</v>
      </c>
      <c r="G34" s="191"/>
      <c r="H34" s="184" t="s">
        <v>46</v>
      </c>
      <c r="I34" s="191"/>
      <c r="J34" s="185" t="s">
        <v>2</v>
      </c>
      <c r="K34" s="182">
        <v>5</v>
      </c>
      <c r="L34" s="172"/>
      <c r="M34" s="192"/>
      <c r="N34" s="181" t="s">
        <v>17</v>
      </c>
      <c r="O34" s="192"/>
      <c r="P34" s="185"/>
      <c r="Q34" s="192"/>
      <c r="R34" s="181" t="s">
        <v>17</v>
      </c>
      <c r="S34" s="192"/>
      <c r="T34" s="184" t="s">
        <v>46</v>
      </c>
      <c r="U34" s="191"/>
      <c r="V34" s="185" t="s">
        <v>2</v>
      </c>
      <c r="W34" s="193" t="s">
        <v>205</v>
      </c>
      <c r="X34" s="185"/>
      <c r="Y34" s="193">
        <v>5</v>
      </c>
      <c r="Z34" s="172"/>
      <c r="AA34" s="172"/>
      <c r="AB34" s="172"/>
      <c r="AC34" s="172"/>
      <c r="AD34" s="172"/>
      <c r="AE34" s="172"/>
      <c r="AF34" s="172"/>
      <c r="AG34" s="172"/>
      <c r="AH34" s="172"/>
      <c r="AI34" s="172"/>
      <c r="AJ34" s="172"/>
      <c r="AK34" s="172"/>
      <c r="AL34" s="172"/>
      <c r="AM34" s="172"/>
      <c r="AN34" s="172"/>
    </row>
    <row r="35" spans="1:40" x14ac:dyDescent="0.4">
      <c r="A35" s="172"/>
      <c r="B35" s="181"/>
      <c r="C35" s="182" t="s">
        <v>81</v>
      </c>
      <c r="D35" s="181" t="s">
        <v>16</v>
      </c>
      <c r="E35" s="191"/>
      <c r="F35" s="181" t="s">
        <v>17</v>
      </c>
      <c r="G35" s="191"/>
      <c r="H35" s="184" t="s">
        <v>46</v>
      </c>
      <c r="I35" s="191"/>
      <c r="J35" s="185" t="s">
        <v>2</v>
      </c>
      <c r="K35" s="182">
        <v>6</v>
      </c>
      <c r="L35" s="172"/>
      <c r="M35" s="192"/>
      <c r="N35" s="181" t="s">
        <v>17</v>
      </c>
      <c r="O35" s="192"/>
      <c r="P35" s="185"/>
      <c r="Q35" s="192"/>
      <c r="R35" s="181" t="s">
        <v>17</v>
      </c>
      <c r="S35" s="192"/>
      <c r="T35" s="184" t="s">
        <v>46</v>
      </c>
      <c r="U35" s="191"/>
      <c r="V35" s="185" t="s">
        <v>2</v>
      </c>
      <c r="W35" s="193" t="s">
        <v>205</v>
      </c>
      <c r="X35" s="185"/>
      <c r="Y35" s="193">
        <v>6</v>
      </c>
      <c r="Z35" s="172"/>
      <c r="AA35" s="172"/>
      <c r="AB35" s="172"/>
      <c r="AC35" s="172"/>
      <c r="AD35" s="172"/>
      <c r="AE35" s="172"/>
      <c r="AF35" s="172"/>
      <c r="AG35" s="172"/>
      <c r="AH35" s="172"/>
      <c r="AI35" s="172"/>
      <c r="AJ35" s="172"/>
      <c r="AK35" s="172"/>
      <c r="AL35" s="172"/>
      <c r="AM35" s="172"/>
      <c r="AN35" s="172"/>
    </row>
    <row r="36" spans="1:40" x14ac:dyDescent="0.4">
      <c r="A36" s="172"/>
      <c r="B36" s="181"/>
      <c r="C36" s="182" t="s">
        <v>82</v>
      </c>
      <c r="D36" s="181" t="s">
        <v>16</v>
      </c>
      <c r="E36" s="191"/>
      <c r="F36" s="181" t="s">
        <v>17</v>
      </c>
      <c r="G36" s="191"/>
      <c r="H36" s="184" t="s">
        <v>46</v>
      </c>
      <c r="I36" s="191"/>
      <c r="J36" s="185" t="s">
        <v>2</v>
      </c>
      <c r="K36" s="182">
        <v>7</v>
      </c>
      <c r="L36" s="172"/>
      <c r="M36" s="192"/>
      <c r="N36" s="181" t="s">
        <v>17</v>
      </c>
      <c r="O36" s="192"/>
      <c r="P36" s="185"/>
      <c r="Q36" s="192"/>
      <c r="R36" s="181" t="s">
        <v>17</v>
      </c>
      <c r="S36" s="192"/>
      <c r="T36" s="184" t="s">
        <v>46</v>
      </c>
      <c r="U36" s="191"/>
      <c r="V36" s="185" t="s">
        <v>2</v>
      </c>
      <c r="W36" s="193" t="s">
        <v>205</v>
      </c>
      <c r="X36" s="185"/>
      <c r="Y36" s="193">
        <v>7</v>
      </c>
      <c r="Z36" s="172"/>
      <c r="AA36" s="172"/>
      <c r="AB36" s="172"/>
      <c r="AC36" s="172"/>
      <c r="AD36" s="172"/>
      <c r="AE36" s="172"/>
      <c r="AF36" s="172"/>
      <c r="AG36" s="172"/>
      <c r="AH36" s="172"/>
      <c r="AI36" s="172"/>
      <c r="AJ36" s="172"/>
      <c r="AK36" s="172"/>
      <c r="AL36" s="172"/>
      <c r="AM36" s="172"/>
      <c r="AN36" s="172"/>
    </row>
    <row r="37" spans="1:40" x14ac:dyDescent="0.4">
      <c r="A37" s="172"/>
      <c r="B37" s="181"/>
      <c r="C37" s="182" t="s">
        <v>83</v>
      </c>
      <c r="D37" s="181" t="s">
        <v>16</v>
      </c>
      <c r="E37" s="191"/>
      <c r="F37" s="181" t="s">
        <v>17</v>
      </c>
      <c r="G37" s="191"/>
      <c r="H37" s="184" t="s">
        <v>46</v>
      </c>
      <c r="I37" s="191"/>
      <c r="J37" s="185" t="s">
        <v>2</v>
      </c>
      <c r="K37" s="182">
        <v>8</v>
      </c>
      <c r="L37" s="172"/>
      <c r="M37" s="192"/>
      <c r="N37" s="181" t="s">
        <v>17</v>
      </c>
      <c r="O37" s="192"/>
      <c r="P37" s="185"/>
      <c r="Q37" s="192"/>
      <c r="R37" s="181" t="s">
        <v>17</v>
      </c>
      <c r="S37" s="192"/>
      <c r="T37" s="184" t="s">
        <v>46</v>
      </c>
      <c r="U37" s="191"/>
      <c r="V37" s="185" t="s">
        <v>2</v>
      </c>
      <c r="W37" s="193" t="s">
        <v>205</v>
      </c>
      <c r="X37" s="185"/>
      <c r="Y37" s="193">
        <v>8</v>
      </c>
      <c r="Z37" s="172"/>
      <c r="AA37" s="172"/>
      <c r="AB37" s="172"/>
      <c r="AC37" s="172"/>
      <c r="AD37" s="172"/>
      <c r="AE37" s="172"/>
      <c r="AF37" s="172"/>
      <c r="AG37" s="172"/>
      <c r="AH37" s="172"/>
      <c r="AI37" s="172"/>
      <c r="AJ37" s="172"/>
      <c r="AK37" s="172"/>
      <c r="AL37" s="172"/>
      <c r="AM37" s="172"/>
      <c r="AN37" s="172"/>
    </row>
    <row r="38" spans="1:40" x14ac:dyDescent="0.4">
      <c r="A38" s="172"/>
      <c r="B38" s="181"/>
      <c r="C38" s="182" t="s">
        <v>84</v>
      </c>
      <c r="D38" s="181" t="s">
        <v>16</v>
      </c>
      <c r="E38" s="183"/>
      <c r="F38" s="181" t="s">
        <v>17</v>
      </c>
      <c r="G38" s="183"/>
      <c r="H38" s="184" t="s">
        <v>46</v>
      </c>
      <c r="I38" s="183">
        <v>0</v>
      </c>
      <c r="J38" s="185" t="s">
        <v>2</v>
      </c>
      <c r="K38" s="189" t="str">
        <f t="shared" ref="K38:K45" si="6">IF(OR(E38="",G38=""),"",(G38+IF(E38&gt;G38,1,0)-E38-I38)*24)</f>
        <v/>
      </c>
      <c r="L38" s="172"/>
      <c r="M38" s="187">
        <f>小規模多機能型居宅介護!$J$11</f>
        <v>0.29166666666666669</v>
      </c>
      <c r="N38" s="174" t="s">
        <v>17</v>
      </c>
      <c r="O38" s="187">
        <f>小規模多機能型居宅介護!$N$11</f>
        <v>0.83333333333333337</v>
      </c>
      <c r="P38" s="172"/>
      <c r="Q38" s="190" t="str">
        <f t="shared" ref="Q38:Q47" si="7">IF(E38="","",IF(E38&lt;M38,M38,IF(E38&gt;=O38,"",E38)))</f>
        <v/>
      </c>
      <c r="R38" s="174" t="s">
        <v>17</v>
      </c>
      <c r="S38" s="190" t="str">
        <f t="shared" ref="S38:S47" si="8">IF(G38="","",IF(G38&gt;E38,IF(G38&lt;O38,G38,O38),O38))</f>
        <v/>
      </c>
      <c r="T38" s="188" t="s">
        <v>46</v>
      </c>
      <c r="U38" s="183">
        <f>I38</f>
        <v>0</v>
      </c>
      <c r="V38" s="172" t="s">
        <v>2</v>
      </c>
      <c r="W38" s="189" t="str">
        <f t="shared" ref="W38:W45" si="9">IF(Q38="","",IF((S38+IF(Q38&gt;S38,1,0)-Q38-U38)*24=0,"",(S38+IF(Q38&gt;S38,1,0)-Q38-U38)*24))</f>
        <v/>
      </c>
      <c r="X38" s="172"/>
      <c r="Y38" s="189" t="str">
        <f>IF(W38="",K38,IF(OR(K38-W38=0,K38-W38&lt;0),"-",K38-W38))</f>
        <v/>
      </c>
      <c r="Z38" s="172"/>
      <c r="AA38" s="172"/>
      <c r="AB38" s="172"/>
      <c r="AC38" s="172"/>
      <c r="AD38" s="172"/>
      <c r="AE38" s="172"/>
      <c r="AF38" s="172"/>
      <c r="AG38" s="172"/>
      <c r="AH38" s="172"/>
      <c r="AI38" s="172"/>
      <c r="AJ38" s="172"/>
      <c r="AK38" s="172"/>
      <c r="AL38" s="172"/>
      <c r="AM38" s="172"/>
      <c r="AN38" s="172"/>
    </row>
    <row r="39" spans="1:40" x14ac:dyDescent="0.4">
      <c r="A39" s="172"/>
      <c r="B39" s="181"/>
      <c r="C39" s="182" t="s">
        <v>85</v>
      </c>
      <c r="D39" s="181" t="s">
        <v>16</v>
      </c>
      <c r="E39" s="183"/>
      <c r="F39" s="181" t="s">
        <v>17</v>
      </c>
      <c r="G39" s="183"/>
      <c r="H39" s="184" t="s">
        <v>46</v>
      </c>
      <c r="I39" s="183">
        <v>0</v>
      </c>
      <c r="J39" s="185" t="s">
        <v>2</v>
      </c>
      <c r="K39" s="189" t="str">
        <f t="shared" si="6"/>
        <v/>
      </c>
      <c r="L39" s="172"/>
      <c r="M39" s="187">
        <f>小規模多機能型居宅介護!$J$11</f>
        <v>0.29166666666666669</v>
      </c>
      <c r="N39" s="174" t="s">
        <v>17</v>
      </c>
      <c r="O39" s="187">
        <f>小規模多機能型居宅介護!$N$11</f>
        <v>0.83333333333333337</v>
      </c>
      <c r="P39" s="172"/>
      <c r="Q39" s="190" t="str">
        <f t="shared" si="7"/>
        <v/>
      </c>
      <c r="R39" s="174" t="s">
        <v>17</v>
      </c>
      <c r="S39" s="190" t="str">
        <f t="shared" si="8"/>
        <v/>
      </c>
      <c r="T39" s="188" t="s">
        <v>46</v>
      </c>
      <c r="U39" s="183">
        <f t="shared" ref="U39:U47" si="10">I39</f>
        <v>0</v>
      </c>
      <c r="V39" s="172" t="s">
        <v>2</v>
      </c>
      <c r="W39" s="189" t="str">
        <f t="shared" si="9"/>
        <v/>
      </c>
      <c r="X39" s="172"/>
      <c r="Y39" s="189" t="str">
        <f t="shared" ref="Y39:Y47" si="11">IF(W39="",K39,IF(OR(K39-W39=0,K39-W39&lt;0),"-",K39-W39))</f>
        <v/>
      </c>
      <c r="Z39" s="172"/>
      <c r="AA39" s="172"/>
      <c r="AB39" s="172"/>
      <c r="AC39" s="172"/>
      <c r="AD39" s="172"/>
      <c r="AE39" s="172"/>
      <c r="AF39" s="172"/>
      <c r="AG39" s="172"/>
      <c r="AH39" s="172"/>
      <c r="AI39" s="172"/>
      <c r="AJ39" s="172"/>
      <c r="AK39" s="172"/>
      <c r="AL39" s="172"/>
      <c r="AM39" s="172"/>
      <c r="AN39" s="172"/>
    </row>
    <row r="40" spans="1:40" x14ac:dyDescent="0.4">
      <c r="A40" s="172"/>
      <c r="B40" s="181"/>
      <c r="C40" s="182" t="s">
        <v>136</v>
      </c>
      <c r="D40" s="181" t="s">
        <v>16</v>
      </c>
      <c r="E40" s="183"/>
      <c r="F40" s="181" t="s">
        <v>17</v>
      </c>
      <c r="G40" s="183"/>
      <c r="H40" s="184" t="s">
        <v>46</v>
      </c>
      <c r="I40" s="183">
        <v>0</v>
      </c>
      <c r="J40" s="185" t="s">
        <v>2</v>
      </c>
      <c r="K40" s="189" t="str">
        <f t="shared" si="6"/>
        <v/>
      </c>
      <c r="L40" s="172"/>
      <c r="M40" s="187">
        <f>小規模多機能型居宅介護!$J$11</f>
        <v>0.29166666666666669</v>
      </c>
      <c r="N40" s="174" t="s">
        <v>17</v>
      </c>
      <c r="O40" s="187">
        <f>小規模多機能型居宅介護!$N$11</f>
        <v>0.83333333333333337</v>
      </c>
      <c r="P40" s="172"/>
      <c r="Q40" s="190" t="str">
        <f t="shared" si="7"/>
        <v/>
      </c>
      <c r="R40" s="174" t="s">
        <v>17</v>
      </c>
      <c r="S40" s="190" t="str">
        <f t="shared" si="8"/>
        <v/>
      </c>
      <c r="T40" s="188" t="s">
        <v>46</v>
      </c>
      <c r="U40" s="183">
        <f t="shared" si="10"/>
        <v>0</v>
      </c>
      <c r="V40" s="172" t="s">
        <v>2</v>
      </c>
      <c r="W40" s="189" t="str">
        <f t="shared" si="9"/>
        <v/>
      </c>
      <c r="X40" s="172"/>
      <c r="Y40" s="189" t="str">
        <f t="shared" si="11"/>
        <v/>
      </c>
      <c r="Z40" s="172"/>
      <c r="AA40" s="172"/>
      <c r="AB40" s="172"/>
      <c r="AC40" s="172"/>
      <c r="AD40" s="172"/>
      <c r="AE40" s="172"/>
      <c r="AF40" s="172"/>
      <c r="AG40" s="172"/>
      <c r="AH40" s="172"/>
      <c r="AI40" s="172"/>
      <c r="AJ40" s="172"/>
      <c r="AK40" s="172"/>
      <c r="AL40" s="172"/>
      <c r="AM40" s="172"/>
      <c r="AN40" s="172"/>
    </row>
    <row r="41" spans="1:40" x14ac:dyDescent="0.4">
      <c r="A41" s="172"/>
      <c r="B41" s="181"/>
      <c r="C41" s="182" t="s">
        <v>197</v>
      </c>
      <c r="D41" s="181" t="s">
        <v>16</v>
      </c>
      <c r="E41" s="183"/>
      <c r="F41" s="181" t="s">
        <v>17</v>
      </c>
      <c r="G41" s="183"/>
      <c r="H41" s="184" t="s">
        <v>46</v>
      </c>
      <c r="I41" s="183">
        <v>0</v>
      </c>
      <c r="J41" s="185" t="s">
        <v>2</v>
      </c>
      <c r="K41" s="189" t="str">
        <f t="shared" si="6"/>
        <v/>
      </c>
      <c r="L41" s="172"/>
      <c r="M41" s="187">
        <f>小規模多機能型居宅介護!$J$11</f>
        <v>0.29166666666666669</v>
      </c>
      <c r="N41" s="174" t="s">
        <v>17</v>
      </c>
      <c r="O41" s="187">
        <f>小規模多機能型居宅介護!$N$11</f>
        <v>0.83333333333333337</v>
      </c>
      <c r="P41" s="172"/>
      <c r="Q41" s="190" t="str">
        <f t="shared" si="7"/>
        <v/>
      </c>
      <c r="R41" s="174" t="s">
        <v>17</v>
      </c>
      <c r="S41" s="190" t="str">
        <f t="shared" si="8"/>
        <v/>
      </c>
      <c r="T41" s="188" t="s">
        <v>46</v>
      </c>
      <c r="U41" s="183">
        <f t="shared" si="10"/>
        <v>0</v>
      </c>
      <c r="V41" s="172" t="s">
        <v>2</v>
      </c>
      <c r="W41" s="189" t="str">
        <f t="shared" si="9"/>
        <v/>
      </c>
      <c r="X41" s="172"/>
      <c r="Y41" s="189" t="str">
        <f t="shared" si="11"/>
        <v/>
      </c>
      <c r="Z41" s="172"/>
      <c r="AA41" s="177" t="s">
        <v>201</v>
      </c>
      <c r="AB41" s="172"/>
      <c r="AC41" s="172"/>
      <c r="AD41" s="172"/>
      <c r="AE41" s="172"/>
      <c r="AF41" s="172"/>
      <c r="AG41" s="172"/>
      <c r="AH41" s="172"/>
      <c r="AI41" s="172"/>
      <c r="AJ41" s="172"/>
      <c r="AK41" s="172"/>
      <c r="AL41" s="172"/>
      <c r="AM41" s="172"/>
      <c r="AN41" s="172"/>
    </row>
    <row r="42" spans="1:40" x14ac:dyDescent="0.4">
      <c r="A42" s="172"/>
      <c r="B42" s="181"/>
      <c r="C42" s="182" t="s">
        <v>198</v>
      </c>
      <c r="D42" s="181" t="s">
        <v>16</v>
      </c>
      <c r="E42" s="183"/>
      <c r="F42" s="181" t="s">
        <v>17</v>
      </c>
      <c r="G42" s="183"/>
      <c r="H42" s="184" t="s">
        <v>46</v>
      </c>
      <c r="I42" s="183">
        <v>0</v>
      </c>
      <c r="J42" s="185" t="s">
        <v>2</v>
      </c>
      <c r="K42" s="189" t="str">
        <f t="shared" si="6"/>
        <v/>
      </c>
      <c r="L42" s="172"/>
      <c r="M42" s="187">
        <f>小規模多機能型居宅介護!$J$11</f>
        <v>0.29166666666666669</v>
      </c>
      <c r="N42" s="174" t="s">
        <v>17</v>
      </c>
      <c r="O42" s="187">
        <f>小規模多機能型居宅介護!$N$11</f>
        <v>0.83333333333333337</v>
      </c>
      <c r="P42" s="172"/>
      <c r="Q42" s="190" t="str">
        <f t="shared" si="7"/>
        <v/>
      </c>
      <c r="R42" s="174" t="s">
        <v>17</v>
      </c>
      <c r="S42" s="190" t="str">
        <f t="shared" si="8"/>
        <v/>
      </c>
      <c r="T42" s="188" t="s">
        <v>46</v>
      </c>
      <c r="U42" s="183">
        <f t="shared" si="10"/>
        <v>0</v>
      </c>
      <c r="V42" s="172" t="s">
        <v>2</v>
      </c>
      <c r="W42" s="189" t="str">
        <f t="shared" si="9"/>
        <v/>
      </c>
      <c r="X42" s="172"/>
      <c r="Y42" s="189" t="str">
        <f t="shared" si="11"/>
        <v/>
      </c>
      <c r="Z42" s="172"/>
      <c r="AA42" s="177" t="s">
        <v>201</v>
      </c>
      <c r="AB42" s="172"/>
      <c r="AC42" s="172"/>
      <c r="AD42" s="172"/>
      <c r="AE42" s="172"/>
      <c r="AF42" s="172"/>
      <c r="AG42" s="172"/>
      <c r="AH42" s="172"/>
      <c r="AI42" s="172"/>
      <c r="AJ42" s="172"/>
      <c r="AK42" s="172"/>
      <c r="AL42" s="172"/>
      <c r="AM42" s="172"/>
      <c r="AN42" s="172"/>
    </row>
    <row r="43" spans="1:40" x14ac:dyDescent="0.4">
      <c r="A43" s="172"/>
      <c r="B43" s="181"/>
      <c r="C43" s="182" t="s">
        <v>77</v>
      </c>
      <c r="D43" s="181" t="s">
        <v>16</v>
      </c>
      <c r="E43" s="183"/>
      <c r="F43" s="181" t="s">
        <v>17</v>
      </c>
      <c r="G43" s="183"/>
      <c r="H43" s="184" t="s">
        <v>46</v>
      </c>
      <c r="I43" s="183">
        <v>0</v>
      </c>
      <c r="J43" s="185" t="s">
        <v>2</v>
      </c>
      <c r="K43" s="189" t="str">
        <f t="shared" si="6"/>
        <v/>
      </c>
      <c r="L43" s="172"/>
      <c r="M43" s="187">
        <f>小規模多機能型居宅介護!$J$11</f>
        <v>0.29166666666666669</v>
      </c>
      <c r="N43" s="174" t="s">
        <v>17</v>
      </c>
      <c r="O43" s="187">
        <f>小規模多機能型居宅介護!$N$11</f>
        <v>0.83333333333333337</v>
      </c>
      <c r="P43" s="172"/>
      <c r="Q43" s="190" t="str">
        <f t="shared" si="7"/>
        <v/>
      </c>
      <c r="R43" s="174" t="s">
        <v>17</v>
      </c>
      <c r="S43" s="190" t="str">
        <f t="shared" si="8"/>
        <v/>
      </c>
      <c r="T43" s="188" t="s">
        <v>46</v>
      </c>
      <c r="U43" s="183">
        <f t="shared" si="10"/>
        <v>0</v>
      </c>
      <c r="V43" s="172" t="s">
        <v>2</v>
      </c>
      <c r="W43" s="189" t="str">
        <f t="shared" si="9"/>
        <v/>
      </c>
      <c r="X43" s="172"/>
      <c r="Y43" s="189" t="str">
        <f t="shared" si="11"/>
        <v/>
      </c>
      <c r="Z43" s="172"/>
      <c r="AA43" s="172"/>
      <c r="AB43" s="172"/>
      <c r="AC43" s="172"/>
      <c r="AD43" s="172"/>
      <c r="AE43" s="172"/>
      <c r="AF43" s="172"/>
      <c r="AG43" s="172"/>
      <c r="AH43" s="172"/>
      <c r="AI43" s="172"/>
      <c r="AJ43" s="172"/>
      <c r="AK43" s="172"/>
      <c r="AL43" s="172"/>
      <c r="AM43" s="172"/>
      <c r="AN43" s="172"/>
    </row>
    <row r="44" spans="1:40" x14ac:dyDescent="0.4">
      <c r="A44" s="172"/>
      <c r="B44" s="181" t="s">
        <v>199</v>
      </c>
      <c r="C44" s="194"/>
      <c r="D44" s="181" t="s">
        <v>16</v>
      </c>
      <c r="E44" s="183">
        <v>0.29166666666666669</v>
      </c>
      <c r="F44" s="181" t="s">
        <v>17</v>
      </c>
      <c r="G44" s="183">
        <v>0.39583333333333331</v>
      </c>
      <c r="H44" s="184" t="s">
        <v>46</v>
      </c>
      <c r="I44" s="183">
        <v>0</v>
      </c>
      <c r="J44" s="185" t="s">
        <v>2</v>
      </c>
      <c r="K44" s="189">
        <f t="shared" si="6"/>
        <v>2.4999999999999991</v>
      </c>
      <c r="L44" s="172"/>
      <c r="M44" s="187">
        <f>小規模多機能型居宅介護!$J$11</f>
        <v>0.29166666666666669</v>
      </c>
      <c r="N44" s="174" t="s">
        <v>17</v>
      </c>
      <c r="O44" s="187">
        <f>小規模多機能型居宅介護!$N$11</f>
        <v>0.83333333333333337</v>
      </c>
      <c r="P44" s="172"/>
      <c r="Q44" s="190">
        <f t="shared" si="7"/>
        <v>0.29166666666666669</v>
      </c>
      <c r="R44" s="174" t="s">
        <v>17</v>
      </c>
      <c r="S44" s="190">
        <f t="shared" si="8"/>
        <v>0.39583333333333331</v>
      </c>
      <c r="T44" s="188" t="s">
        <v>46</v>
      </c>
      <c r="U44" s="183">
        <f t="shared" si="10"/>
        <v>0</v>
      </c>
      <c r="V44" s="172" t="s">
        <v>2</v>
      </c>
      <c r="W44" s="189">
        <f t="shared" si="9"/>
        <v>2.4999999999999991</v>
      </c>
      <c r="X44" s="172"/>
      <c r="Y44" s="189" t="str">
        <f t="shared" si="11"/>
        <v>-</v>
      </c>
      <c r="Z44" s="172"/>
      <c r="AA44" s="172"/>
      <c r="AB44" s="172"/>
      <c r="AC44" s="172"/>
      <c r="AD44" s="172"/>
      <c r="AE44" s="172"/>
      <c r="AF44" s="172"/>
      <c r="AG44" s="172"/>
      <c r="AH44" s="172"/>
      <c r="AI44" s="172"/>
      <c r="AJ44" s="172"/>
      <c r="AK44" s="172"/>
      <c r="AL44" s="172"/>
      <c r="AM44" s="172"/>
      <c r="AN44" s="172"/>
    </row>
    <row r="45" spans="1:40" x14ac:dyDescent="0.4">
      <c r="A45" s="172"/>
      <c r="B45" s="181" t="s">
        <v>91</v>
      </c>
      <c r="C45" s="195"/>
      <c r="D45" s="181" t="s">
        <v>16</v>
      </c>
      <c r="E45" s="183">
        <v>0.6875</v>
      </c>
      <c r="F45" s="181" t="s">
        <v>17</v>
      </c>
      <c r="G45" s="183">
        <v>0.83333333333333337</v>
      </c>
      <c r="H45" s="184" t="s">
        <v>46</v>
      </c>
      <c r="I45" s="183">
        <v>0</v>
      </c>
      <c r="J45" s="185" t="s">
        <v>2</v>
      </c>
      <c r="K45" s="189">
        <f t="shared" si="6"/>
        <v>3.5000000000000009</v>
      </c>
      <c r="L45" s="172"/>
      <c r="M45" s="187">
        <f>小規模多機能型居宅介護!$J$11</f>
        <v>0.29166666666666669</v>
      </c>
      <c r="N45" s="174" t="s">
        <v>17</v>
      </c>
      <c r="O45" s="187">
        <f>小規模多機能型居宅介護!$N$11</f>
        <v>0.83333333333333337</v>
      </c>
      <c r="P45" s="172"/>
      <c r="Q45" s="190">
        <f t="shared" si="7"/>
        <v>0.6875</v>
      </c>
      <c r="R45" s="174" t="s">
        <v>17</v>
      </c>
      <c r="S45" s="190">
        <f t="shared" si="8"/>
        <v>0.83333333333333337</v>
      </c>
      <c r="T45" s="188" t="s">
        <v>46</v>
      </c>
      <c r="U45" s="183">
        <f t="shared" si="10"/>
        <v>0</v>
      </c>
      <c r="V45" s="172" t="s">
        <v>2</v>
      </c>
      <c r="W45" s="189">
        <f t="shared" si="9"/>
        <v>3.5000000000000009</v>
      </c>
      <c r="X45" s="172"/>
      <c r="Y45" s="189" t="str">
        <f t="shared" si="11"/>
        <v>-</v>
      </c>
      <c r="Z45" s="172"/>
      <c r="AA45" s="172"/>
      <c r="AB45" s="172"/>
      <c r="AC45" s="172"/>
      <c r="AD45" s="172"/>
      <c r="AE45" s="172"/>
      <c r="AF45" s="172"/>
      <c r="AG45" s="172"/>
      <c r="AH45" s="172"/>
      <c r="AI45" s="172"/>
      <c r="AJ45" s="172"/>
      <c r="AK45" s="172"/>
      <c r="AL45" s="172"/>
      <c r="AM45" s="172"/>
      <c r="AN45" s="172"/>
    </row>
    <row r="46" spans="1:40" x14ac:dyDescent="0.4">
      <c r="A46" s="172"/>
      <c r="B46" s="181" t="s">
        <v>92</v>
      </c>
      <c r="C46" s="196" t="s">
        <v>88</v>
      </c>
      <c r="D46" s="181" t="s">
        <v>16</v>
      </c>
      <c r="E46" s="183" t="s">
        <v>45</v>
      </c>
      <c r="F46" s="181" t="s">
        <v>17</v>
      </c>
      <c r="G46" s="183" t="s">
        <v>45</v>
      </c>
      <c r="H46" s="184" t="s">
        <v>46</v>
      </c>
      <c r="I46" s="183" t="s">
        <v>45</v>
      </c>
      <c r="J46" s="185" t="s">
        <v>2</v>
      </c>
      <c r="K46" s="189">
        <f>K44+K45</f>
        <v>6</v>
      </c>
      <c r="L46" s="172"/>
      <c r="M46" s="187">
        <f>小規模多機能型居宅介護!$J$11</f>
        <v>0.29166666666666669</v>
      </c>
      <c r="N46" s="174" t="s">
        <v>17</v>
      </c>
      <c r="O46" s="187">
        <f>小規模多機能型居宅介護!$N$11</f>
        <v>0.83333333333333337</v>
      </c>
      <c r="P46" s="172"/>
      <c r="Q46" s="190" t="str">
        <f t="shared" si="7"/>
        <v/>
      </c>
      <c r="R46" s="174" t="s">
        <v>17</v>
      </c>
      <c r="S46" s="190">
        <f t="shared" si="8"/>
        <v>0.83333333333333337</v>
      </c>
      <c r="T46" s="188" t="s">
        <v>46</v>
      </c>
      <c r="U46" s="183" t="str">
        <f t="shared" si="10"/>
        <v>-</v>
      </c>
      <c r="V46" s="172" t="s">
        <v>2</v>
      </c>
      <c r="W46" s="189">
        <f>W44+W45</f>
        <v>6</v>
      </c>
      <c r="X46" s="172"/>
      <c r="Y46" s="189" t="str">
        <f t="shared" si="11"/>
        <v>-</v>
      </c>
      <c r="Z46" s="172"/>
      <c r="AA46" s="172"/>
      <c r="AB46" s="172"/>
      <c r="AC46" s="172"/>
      <c r="AD46" s="172"/>
      <c r="AE46" s="172"/>
      <c r="AF46" s="172"/>
      <c r="AG46" s="172"/>
      <c r="AH46" s="172"/>
      <c r="AI46" s="172"/>
      <c r="AJ46" s="172"/>
      <c r="AK46" s="172"/>
      <c r="AL46" s="172"/>
      <c r="AM46" s="172"/>
      <c r="AN46" s="172"/>
    </row>
    <row r="47" spans="1:40" x14ac:dyDescent="0.4">
      <c r="A47" s="172"/>
      <c r="B47" s="197" t="s">
        <v>200</v>
      </c>
      <c r="C47" s="182" t="s">
        <v>148</v>
      </c>
      <c r="D47" s="181" t="s">
        <v>16</v>
      </c>
      <c r="E47" s="183">
        <v>0.83333333333333337</v>
      </c>
      <c r="F47" s="181" t="s">
        <v>17</v>
      </c>
      <c r="G47" s="183">
        <v>0.29166666666666669</v>
      </c>
      <c r="H47" s="184" t="s">
        <v>46</v>
      </c>
      <c r="I47" s="183"/>
      <c r="J47" s="185" t="s">
        <v>2</v>
      </c>
      <c r="K47" s="189">
        <f t="shared" ref="K47" si="12">IF(OR(E47="",G47=""),"",(G47+IF(E47&gt;G47,1,0)-E47-I47)*24)</f>
        <v>11</v>
      </c>
      <c r="L47" s="172"/>
      <c r="M47" s="187">
        <f>小規模多機能型居宅介護!$J$11</f>
        <v>0.29166666666666669</v>
      </c>
      <c r="N47" s="174" t="s">
        <v>17</v>
      </c>
      <c r="O47" s="187">
        <f>小規模多機能型居宅介護!$N$11</f>
        <v>0.83333333333333337</v>
      </c>
      <c r="P47" s="172"/>
      <c r="Q47" s="190" t="str">
        <f t="shared" si="7"/>
        <v/>
      </c>
      <c r="R47" s="174" t="s">
        <v>17</v>
      </c>
      <c r="S47" s="190">
        <f t="shared" si="8"/>
        <v>0.83333333333333337</v>
      </c>
      <c r="T47" s="188" t="s">
        <v>46</v>
      </c>
      <c r="U47" s="183">
        <f t="shared" si="10"/>
        <v>0</v>
      </c>
      <c r="V47" s="172" t="s">
        <v>2</v>
      </c>
      <c r="W47" s="189" t="str">
        <f t="shared" ref="W47" si="13">IF(Q47="","",IF((S47+IF(Q47&gt;S47,1,0)-Q47-U47)*24=0,"",(S47+IF(Q47&gt;S47,1,0)-Q47-U47)*24))</f>
        <v/>
      </c>
      <c r="X47" s="172"/>
      <c r="Y47" s="189">
        <f t="shared" si="11"/>
        <v>11</v>
      </c>
      <c r="Z47" s="172"/>
      <c r="AA47" s="172"/>
      <c r="AB47" s="172"/>
      <c r="AC47" s="172"/>
      <c r="AD47" s="172"/>
      <c r="AE47" s="172"/>
      <c r="AF47" s="172"/>
      <c r="AG47" s="172"/>
      <c r="AH47" s="172"/>
      <c r="AI47" s="172"/>
      <c r="AJ47" s="172"/>
      <c r="AK47" s="172"/>
      <c r="AL47" s="172"/>
      <c r="AM47" s="172"/>
      <c r="AN47" s="172"/>
    </row>
    <row r="48" spans="1:40" x14ac:dyDescent="0.4">
      <c r="A48" s="172"/>
      <c r="B48" s="174"/>
      <c r="C48" s="174"/>
      <c r="D48" s="174"/>
      <c r="E48" s="172"/>
      <c r="F48" s="172"/>
      <c r="G48" s="172"/>
      <c r="H48" s="172"/>
      <c r="I48" s="174"/>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row>
    <row r="49" spans="1:40" x14ac:dyDescent="0.4">
      <c r="A49" s="172"/>
      <c r="B49" s="174"/>
      <c r="C49" s="174"/>
      <c r="D49" s="174"/>
      <c r="E49" s="172"/>
      <c r="F49" s="172"/>
      <c r="G49" s="172"/>
      <c r="H49" s="172"/>
      <c r="I49" s="174"/>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row>
    <row r="50" spans="1:40" x14ac:dyDescent="0.4">
      <c r="A50" s="172"/>
      <c r="B50" s="174"/>
      <c r="C50" s="174"/>
      <c r="D50" s="174"/>
      <c r="E50" s="172"/>
      <c r="F50" s="172"/>
      <c r="G50" s="172"/>
      <c r="H50" s="172"/>
      <c r="I50" s="174"/>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row>
    <row r="51" spans="1:40" x14ac:dyDescent="0.4">
      <c r="A51" s="172"/>
      <c r="B51" s="174"/>
      <c r="C51" s="174"/>
      <c r="D51" s="174"/>
      <c r="E51" s="172"/>
      <c r="F51" s="172"/>
      <c r="G51" s="172"/>
      <c r="H51" s="172"/>
      <c r="I51" s="174"/>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row>
    <row r="52" spans="1:40" x14ac:dyDescent="0.4">
      <c r="A52" s="172"/>
      <c r="B52" s="174"/>
      <c r="C52" s="174"/>
      <c r="D52" s="174"/>
      <c r="E52" s="172"/>
      <c r="F52" s="172"/>
      <c r="G52" s="172"/>
      <c r="H52" s="172"/>
      <c r="I52" s="174"/>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row>
    <row r="53" spans="1:40" x14ac:dyDescent="0.4">
      <c r="A53" s="172"/>
      <c r="B53" s="174"/>
      <c r="C53" s="174"/>
      <c r="D53" s="174"/>
      <c r="E53" s="172"/>
      <c r="F53" s="172"/>
      <c r="G53" s="172"/>
      <c r="H53" s="172"/>
      <c r="I53" s="174"/>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row>
    <row r="54" spans="1:40" x14ac:dyDescent="0.4">
      <c r="A54" s="172"/>
      <c r="B54" s="174"/>
      <c r="C54" s="174"/>
      <c r="D54" s="174"/>
      <c r="E54" s="172"/>
      <c r="F54" s="172"/>
      <c r="G54" s="172"/>
      <c r="H54" s="172"/>
      <c r="I54" s="174"/>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row>
    <row r="55" spans="1:40" x14ac:dyDescent="0.4">
      <c r="A55" s="172"/>
      <c r="B55" s="174"/>
      <c r="C55" s="174"/>
      <c r="D55" s="174"/>
      <c r="E55" s="172"/>
      <c r="F55" s="172"/>
      <c r="G55" s="172"/>
      <c r="H55" s="172"/>
      <c r="I55" s="174"/>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row>
    <row r="56" spans="1:40" x14ac:dyDescent="0.4">
      <c r="A56" s="172"/>
      <c r="B56" s="174"/>
      <c r="C56" s="174"/>
      <c r="D56" s="174"/>
      <c r="E56" s="172"/>
      <c r="F56" s="172"/>
      <c r="G56" s="172"/>
      <c r="H56" s="172"/>
      <c r="I56" s="174"/>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row>
    <row r="57" spans="1:40" x14ac:dyDescent="0.4">
      <c r="A57" s="172"/>
      <c r="B57" s="174"/>
      <c r="C57" s="174"/>
      <c r="D57" s="174"/>
      <c r="E57" s="172"/>
      <c r="F57" s="172"/>
      <c r="G57" s="172"/>
      <c r="H57" s="172"/>
      <c r="I57" s="174"/>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row>
    <row r="58" spans="1:40" x14ac:dyDescent="0.4">
      <c r="A58" s="172"/>
      <c r="B58" s="174"/>
      <c r="C58" s="174"/>
      <c r="D58" s="174"/>
      <c r="E58" s="172"/>
      <c r="F58" s="172"/>
      <c r="G58" s="172"/>
      <c r="H58" s="172"/>
      <c r="I58" s="174"/>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row>
    <row r="59" spans="1:40" x14ac:dyDescent="0.4">
      <c r="A59" s="172"/>
      <c r="B59" s="174"/>
      <c r="C59" s="174"/>
      <c r="D59" s="174"/>
      <c r="E59" s="172"/>
      <c r="F59" s="172"/>
      <c r="G59" s="172"/>
      <c r="H59" s="172"/>
      <c r="I59" s="174"/>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row>
    <row r="60" spans="1:40" x14ac:dyDescent="0.4">
      <c r="A60" s="172"/>
      <c r="B60" s="174"/>
      <c r="C60" s="174"/>
      <c r="D60" s="174"/>
      <c r="E60" s="172"/>
      <c r="F60" s="172"/>
      <c r="G60" s="172"/>
      <c r="H60" s="172"/>
      <c r="I60" s="174"/>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row>
    <row r="61" spans="1:40" x14ac:dyDescent="0.4">
      <c r="A61" s="172"/>
      <c r="B61" s="174"/>
      <c r="C61" s="174"/>
      <c r="D61" s="174"/>
      <c r="E61" s="172"/>
      <c r="F61" s="172"/>
      <c r="G61" s="172"/>
      <c r="H61" s="172"/>
      <c r="I61" s="174"/>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row>
    <row r="62" spans="1:40" x14ac:dyDescent="0.4">
      <c r="A62" s="172"/>
      <c r="B62" s="174"/>
      <c r="C62" s="174"/>
      <c r="D62" s="174"/>
      <c r="E62" s="172"/>
      <c r="F62" s="172"/>
      <c r="G62" s="172"/>
      <c r="H62" s="172"/>
      <c r="I62" s="174"/>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row>
    <row r="63" spans="1:40" x14ac:dyDescent="0.4">
      <c r="A63" s="172"/>
      <c r="B63" s="174"/>
      <c r="C63" s="174"/>
      <c r="D63" s="174"/>
      <c r="E63" s="172"/>
      <c r="F63" s="172"/>
      <c r="G63" s="172"/>
      <c r="H63" s="172"/>
      <c r="I63" s="174"/>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row>
    <row r="64" spans="1:40" x14ac:dyDescent="0.4">
      <c r="A64" s="172"/>
      <c r="B64" s="174"/>
      <c r="C64" s="174"/>
      <c r="D64" s="174"/>
      <c r="E64" s="172"/>
      <c r="F64" s="172"/>
      <c r="G64" s="172"/>
      <c r="H64" s="172"/>
      <c r="I64" s="174"/>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row>
    <row r="65" spans="1:40" x14ac:dyDescent="0.4">
      <c r="A65" s="172"/>
      <c r="B65" s="174"/>
      <c r="C65" s="174"/>
      <c r="D65" s="174"/>
      <c r="E65" s="172"/>
      <c r="F65" s="172"/>
      <c r="G65" s="172"/>
      <c r="H65" s="172"/>
      <c r="I65" s="174"/>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row>
    <row r="66" spans="1:40" x14ac:dyDescent="0.4">
      <c r="A66" s="172"/>
      <c r="B66" s="174"/>
      <c r="C66" s="174"/>
      <c r="D66" s="174"/>
      <c r="E66" s="172"/>
      <c r="F66" s="172"/>
      <c r="G66" s="172"/>
      <c r="H66" s="172"/>
      <c r="I66" s="174"/>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row>
    <row r="67" spans="1:40" x14ac:dyDescent="0.4">
      <c r="A67" s="172"/>
      <c r="B67" s="174"/>
      <c r="C67" s="174"/>
      <c r="D67" s="174"/>
      <c r="E67" s="172"/>
      <c r="F67" s="172"/>
      <c r="G67" s="172"/>
      <c r="H67" s="172"/>
      <c r="I67" s="174"/>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row>
    <row r="68" spans="1:40" x14ac:dyDescent="0.4">
      <c r="A68" s="172"/>
      <c r="B68" s="174"/>
      <c r="C68" s="174"/>
      <c r="D68" s="174"/>
      <c r="E68" s="172"/>
      <c r="F68" s="172"/>
      <c r="G68" s="172"/>
      <c r="H68" s="172"/>
      <c r="I68" s="174"/>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row>
    <row r="69" spans="1:40" x14ac:dyDescent="0.4">
      <c r="A69" s="172"/>
      <c r="B69" s="174"/>
      <c r="C69" s="174"/>
      <c r="D69" s="174"/>
      <c r="E69" s="172"/>
      <c r="F69" s="172"/>
      <c r="G69" s="172"/>
      <c r="H69" s="172"/>
      <c r="I69" s="174"/>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row>
    <row r="70" spans="1:40" x14ac:dyDescent="0.4">
      <c r="A70" s="172"/>
      <c r="B70" s="174"/>
      <c r="C70" s="174"/>
      <c r="D70" s="174"/>
      <c r="E70" s="172"/>
      <c r="F70" s="172"/>
      <c r="G70" s="172"/>
      <c r="H70" s="172"/>
      <c r="I70" s="174"/>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row>
    <row r="71" spans="1:40" x14ac:dyDescent="0.4">
      <c r="A71" s="172"/>
      <c r="B71" s="174"/>
      <c r="C71" s="174"/>
      <c r="D71" s="174"/>
      <c r="E71" s="172"/>
      <c r="F71" s="172"/>
      <c r="G71" s="172"/>
      <c r="H71" s="172"/>
      <c r="I71" s="174"/>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row>
    <row r="72" spans="1:40" x14ac:dyDescent="0.4">
      <c r="A72" s="172"/>
      <c r="B72" s="174"/>
      <c r="C72" s="174"/>
      <c r="D72" s="174"/>
      <c r="E72" s="172"/>
      <c r="F72" s="172"/>
      <c r="G72" s="172"/>
      <c r="H72" s="172"/>
      <c r="I72" s="174"/>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row>
    <row r="73" spans="1:40" x14ac:dyDescent="0.4">
      <c r="A73" s="172"/>
      <c r="B73" s="174"/>
      <c r="C73" s="174"/>
      <c r="D73" s="174"/>
      <c r="E73" s="172"/>
      <c r="F73" s="172"/>
      <c r="G73" s="172"/>
      <c r="H73" s="172"/>
      <c r="I73" s="174"/>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row>
    <row r="74" spans="1:40" x14ac:dyDescent="0.4">
      <c r="A74" s="172"/>
      <c r="B74" s="174"/>
      <c r="C74" s="174"/>
      <c r="D74" s="174"/>
      <c r="E74" s="172"/>
      <c r="F74" s="172"/>
      <c r="G74" s="172"/>
      <c r="H74" s="172"/>
      <c r="I74" s="174"/>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row>
    <row r="75" spans="1:40" x14ac:dyDescent="0.4">
      <c r="A75" s="172"/>
      <c r="B75" s="174"/>
      <c r="C75" s="174"/>
      <c r="D75" s="174"/>
      <c r="E75" s="172"/>
      <c r="F75" s="172"/>
      <c r="G75" s="172"/>
      <c r="H75" s="172"/>
      <c r="I75" s="174"/>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row>
    <row r="76" spans="1:40" x14ac:dyDescent="0.4">
      <c r="A76" s="172"/>
      <c r="B76" s="174"/>
      <c r="C76" s="174"/>
      <c r="D76" s="174"/>
      <c r="E76" s="172"/>
      <c r="F76" s="172"/>
      <c r="G76" s="172"/>
      <c r="H76" s="172"/>
      <c r="I76" s="174"/>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row>
    <row r="77" spans="1:40" x14ac:dyDescent="0.4">
      <c r="A77" s="172"/>
      <c r="B77" s="174"/>
      <c r="C77" s="174"/>
      <c r="D77" s="174"/>
      <c r="E77" s="172"/>
      <c r="F77" s="172"/>
      <c r="G77" s="172"/>
      <c r="H77" s="172"/>
      <c r="I77" s="174"/>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row>
    <row r="78" spans="1:40" x14ac:dyDescent="0.4">
      <c r="A78" s="172"/>
      <c r="B78" s="174"/>
      <c r="C78" s="174"/>
      <c r="D78" s="174"/>
      <c r="E78" s="172"/>
      <c r="F78" s="172"/>
      <c r="G78" s="172"/>
      <c r="H78" s="172"/>
      <c r="I78" s="174"/>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row>
    <row r="79" spans="1:40" x14ac:dyDescent="0.4">
      <c r="A79" s="172"/>
      <c r="B79" s="174"/>
      <c r="C79" s="174"/>
      <c r="D79" s="174"/>
      <c r="E79" s="172"/>
      <c r="F79" s="172"/>
      <c r="G79" s="172"/>
      <c r="H79" s="172"/>
      <c r="I79" s="174"/>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row>
    <row r="80" spans="1:40" x14ac:dyDescent="0.4">
      <c r="A80" s="172"/>
      <c r="B80" s="174"/>
      <c r="C80" s="174"/>
      <c r="D80" s="174"/>
      <c r="E80" s="172"/>
      <c r="F80" s="172"/>
      <c r="G80" s="172"/>
      <c r="H80" s="172"/>
      <c r="I80" s="174"/>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row>
    <row r="81" spans="1:40" x14ac:dyDescent="0.4">
      <c r="A81" s="172"/>
      <c r="B81" s="174"/>
      <c r="C81" s="174"/>
      <c r="D81" s="174"/>
      <c r="E81" s="172"/>
      <c r="F81" s="172"/>
      <c r="G81" s="172"/>
      <c r="H81" s="172"/>
      <c r="I81" s="174"/>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row>
    <row r="82" spans="1:40" x14ac:dyDescent="0.4">
      <c r="A82" s="172"/>
      <c r="B82" s="174"/>
      <c r="C82" s="174"/>
      <c r="D82" s="174"/>
      <c r="E82" s="172"/>
      <c r="F82" s="172"/>
      <c r="G82" s="172"/>
      <c r="H82" s="172"/>
      <c r="I82" s="174"/>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row>
    <row r="83" spans="1:40" x14ac:dyDescent="0.4">
      <c r="A83" s="172"/>
      <c r="B83" s="174"/>
      <c r="C83" s="174"/>
      <c r="D83" s="174"/>
      <c r="E83" s="172"/>
      <c r="F83" s="172"/>
      <c r="G83" s="172"/>
      <c r="H83" s="172"/>
      <c r="I83" s="174"/>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row>
    <row r="84" spans="1:40" x14ac:dyDescent="0.4">
      <c r="A84" s="172"/>
      <c r="B84" s="174"/>
      <c r="C84" s="174"/>
      <c r="D84" s="174"/>
      <c r="E84" s="172"/>
      <c r="F84" s="172"/>
      <c r="G84" s="172"/>
      <c r="H84" s="172"/>
      <c r="I84" s="174"/>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row>
    <row r="85" spans="1:40" x14ac:dyDescent="0.4">
      <c r="A85" s="172"/>
      <c r="B85" s="174"/>
      <c r="C85" s="174"/>
      <c r="D85" s="174"/>
      <c r="E85" s="172"/>
      <c r="F85" s="172"/>
      <c r="G85" s="172"/>
      <c r="H85" s="172"/>
      <c r="I85" s="174"/>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row>
    <row r="86" spans="1:40" x14ac:dyDescent="0.4">
      <c r="A86" s="172"/>
      <c r="B86" s="174"/>
      <c r="C86" s="174"/>
      <c r="D86" s="174"/>
      <c r="E86" s="172"/>
      <c r="F86" s="172"/>
      <c r="G86" s="172"/>
      <c r="H86" s="172"/>
      <c r="I86" s="174"/>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row>
    <row r="87" spans="1:40" x14ac:dyDescent="0.4">
      <c r="A87" s="172"/>
      <c r="B87" s="174"/>
      <c r="C87" s="174"/>
      <c r="D87" s="174"/>
      <c r="E87" s="172"/>
      <c r="F87" s="172"/>
      <c r="G87" s="172"/>
      <c r="H87" s="172"/>
      <c r="I87" s="174"/>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row>
    <row r="88" spans="1:40" x14ac:dyDescent="0.4">
      <c r="A88" s="172"/>
      <c r="B88" s="174"/>
      <c r="C88" s="174"/>
      <c r="D88" s="174"/>
      <c r="E88" s="172"/>
      <c r="F88" s="172"/>
      <c r="G88" s="172"/>
      <c r="H88" s="172"/>
      <c r="I88" s="174"/>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row>
    <row r="89" spans="1:40" x14ac:dyDescent="0.4">
      <c r="A89" s="172"/>
      <c r="B89" s="174"/>
      <c r="C89" s="174"/>
      <c r="D89" s="174"/>
      <c r="E89" s="172"/>
      <c r="F89" s="172"/>
      <c r="G89" s="172"/>
      <c r="H89" s="172"/>
      <c r="I89" s="174"/>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row>
    <row r="90" spans="1:40" x14ac:dyDescent="0.4">
      <c r="A90" s="172"/>
      <c r="B90" s="174"/>
      <c r="C90" s="174"/>
      <c r="D90" s="174"/>
      <c r="E90" s="172"/>
      <c r="F90" s="172"/>
      <c r="G90" s="172"/>
      <c r="H90" s="172"/>
      <c r="I90" s="174"/>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row>
    <row r="91" spans="1:40" x14ac:dyDescent="0.4">
      <c r="A91" s="172"/>
      <c r="B91" s="174"/>
      <c r="C91" s="174"/>
      <c r="D91" s="174"/>
      <c r="E91" s="172"/>
      <c r="F91" s="172"/>
      <c r="G91" s="172"/>
      <c r="H91" s="172"/>
      <c r="I91" s="174"/>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row>
    <row r="92" spans="1:40" x14ac:dyDescent="0.4">
      <c r="A92" s="172"/>
      <c r="B92" s="174"/>
      <c r="C92" s="174"/>
      <c r="D92" s="174"/>
      <c r="E92" s="172"/>
      <c r="F92" s="172"/>
      <c r="G92" s="172"/>
      <c r="H92" s="172"/>
      <c r="I92" s="174"/>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row>
    <row r="93" spans="1:40" x14ac:dyDescent="0.4">
      <c r="A93" s="172"/>
      <c r="B93" s="174"/>
      <c r="C93" s="174"/>
      <c r="D93" s="174"/>
      <c r="E93" s="172"/>
      <c r="F93" s="172"/>
      <c r="G93" s="172"/>
      <c r="H93" s="172"/>
      <c r="I93" s="174"/>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row>
    <row r="94" spans="1:40" x14ac:dyDescent="0.4">
      <c r="A94" s="172"/>
      <c r="B94" s="174"/>
      <c r="C94" s="174"/>
      <c r="D94" s="174"/>
      <c r="E94" s="172"/>
      <c r="F94" s="172"/>
      <c r="G94" s="172"/>
      <c r="H94" s="172"/>
      <c r="I94" s="174"/>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row>
    <row r="95" spans="1:40" x14ac:dyDescent="0.4">
      <c r="A95" s="172"/>
      <c r="B95" s="174"/>
      <c r="C95" s="174"/>
      <c r="D95" s="174"/>
      <c r="E95" s="172"/>
      <c r="F95" s="172"/>
      <c r="G95" s="172"/>
      <c r="H95" s="172"/>
      <c r="I95" s="174"/>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row>
    <row r="96" spans="1:40" x14ac:dyDescent="0.4">
      <c r="A96" s="172"/>
      <c r="B96" s="174"/>
      <c r="C96" s="174"/>
      <c r="D96" s="174"/>
      <c r="E96" s="172"/>
      <c r="F96" s="172"/>
      <c r="G96" s="172"/>
      <c r="H96" s="172"/>
      <c r="I96" s="174"/>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row>
    <row r="97" spans="1:40" x14ac:dyDescent="0.4">
      <c r="A97" s="172"/>
      <c r="B97" s="174"/>
      <c r="C97" s="174"/>
      <c r="D97" s="174"/>
      <c r="E97" s="172"/>
      <c r="F97" s="172"/>
      <c r="G97" s="172"/>
      <c r="H97" s="172"/>
      <c r="I97" s="174"/>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row>
    <row r="98" spans="1:40" x14ac:dyDescent="0.4">
      <c r="A98" s="172"/>
      <c r="B98" s="174"/>
      <c r="C98" s="174"/>
      <c r="D98" s="174"/>
      <c r="E98" s="172"/>
      <c r="F98" s="172"/>
      <c r="G98" s="172"/>
      <c r="H98" s="172"/>
      <c r="I98" s="174"/>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row>
    <row r="99" spans="1:40" x14ac:dyDescent="0.4">
      <c r="A99" s="172"/>
      <c r="B99" s="174"/>
      <c r="C99" s="174"/>
      <c r="D99" s="174"/>
      <c r="E99" s="172"/>
      <c r="F99" s="172"/>
      <c r="G99" s="172"/>
      <c r="H99" s="172"/>
      <c r="I99" s="174"/>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row>
    <row r="100" spans="1:40" x14ac:dyDescent="0.4">
      <c r="A100" s="172"/>
      <c r="B100" s="174"/>
      <c r="C100" s="174"/>
      <c r="D100" s="174"/>
      <c r="E100" s="172"/>
      <c r="F100" s="172"/>
      <c r="G100" s="172"/>
      <c r="H100" s="172"/>
      <c r="I100" s="174"/>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row>
    <row r="101" spans="1:40" x14ac:dyDescent="0.4">
      <c r="A101" s="172"/>
      <c r="B101" s="174"/>
      <c r="C101" s="174"/>
      <c r="D101" s="174"/>
      <c r="E101" s="172"/>
      <c r="F101" s="172"/>
      <c r="G101" s="172"/>
      <c r="H101" s="172"/>
      <c r="I101" s="174"/>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row>
    <row r="102" spans="1:40" x14ac:dyDescent="0.4">
      <c r="A102" s="172"/>
      <c r="B102" s="174"/>
      <c r="C102" s="174"/>
      <c r="D102" s="174"/>
      <c r="E102" s="172"/>
      <c r="F102" s="172"/>
      <c r="G102" s="172"/>
      <c r="H102" s="172"/>
      <c r="I102" s="174"/>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row>
    <row r="103" spans="1:40" x14ac:dyDescent="0.4">
      <c r="A103" s="172"/>
      <c r="B103" s="174"/>
      <c r="C103" s="174"/>
      <c r="D103" s="174"/>
      <c r="E103" s="172"/>
      <c r="F103" s="172"/>
      <c r="G103" s="172"/>
      <c r="H103" s="172"/>
      <c r="I103" s="174"/>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row>
    <row r="104" spans="1:40" x14ac:dyDescent="0.4">
      <c r="A104" s="172"/>
      <c r="B104" s="174"/>
      <c r="C104" s="174"/>
      <c r="D104" s="174"/>
      <c r="E104" s="172"/>
      <c r="F104" s="172"/>
      <c r="G104" s="172"/>
      <c r="H104" s="172"/>
      <c r="I104" s="174"/>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row>
    <row r="105" spans="1:40" x14ac:dyDescent="0.4">
      <c r="A105" s="172"/>
      <c r="B105" s="174"/>
      <c r="C105" s="174"/>
      <c r="D105" s="174"/>
      <c r="E105" s="172"/>
      <c r="F105" s="172"/>
      <c r="G105" s="172"/>
      <c r="H105" s="172"/>
      <c r="I105" s="174"/>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row>
    <row r="106" spans="1:40" x14ac:dyDescent="0.4">
      <c r="A106" s="172"/>
      <c r="B106" s="174"/>
      <c r="C106" s="174"/>
      <c r="D106" s="174"/>
      <c r="E106" s="172"/>
      <c r="F106" s="172"/>
      <c r="G106" s="172"/>
      <c r="H106" s="172"/>
      <c r="I106" s="174"/>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row>
    <row r="107" spans="1:40" x14ac:dyDescent="0.4">
      <c r="A107" s="172"/>
      <c r="B107" s="174"/>
      <c r="C107" s="174"/>
      <c r="D107" s="174"/>
      <c r="E107" s="172"/>
      <c r="F107" s="172"/>
      <c r="G107" s="172"/>
      <c r="H107" s="172"/>
      <c r="I107" s="174"/>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row>
    <row r="108" spans="1:40" x14ac:dyDescent="0.4">
      <c r="A108" s="172"/>
      <c r="B108" s="174"/>
      <c r="C108" s="174"/>
      <c r="D108" s="174"/>
      <c r="E108" s="172"/>
      <c r="F108" s="172"/>
      <c r="G108" s="172"/>
      <c r="H108" s="172"/>
      <c r="I108" s="174"/>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row>
    <row r="109" spans="1:40" x14ac:dyDescent="0.4">
      <c r="A109" s="172"/>
      <c r="B109" s="174"/>
      <c r="C109" s="174"/>
      <c r="D109" s="174"/>
      <c r="E109" s="172"/>
      <c r="F109" s="172"/>
      <c r="G109" s="172"/>
      <c r="H109" s="172"/>
      <c r="I109" s="174"/>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row>
    <row r="110" spans="1:40" x14ac:dyDescent="0.4">
      <c r="A110" s="172"/>
      <c r="B110" s="174"/>
      <c r="C110" s="174"/>
      <c r="D110" s="174"/>
      <c r="E110" s="172"/>
      <c r="F110" s="172"/>
      <c r="G110" s="172"/>
      <c r="H110" s="172"/>
      <c r="I110" s="174"/>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row>
    <row r="111" spans="1:40" x14ac:dyDescent="0.4">
      <c r="A111" s="172"/>
      <c r="B111" s="174"/>
      <c r="C111" s="174"/>
      <c r="D111" s="174"/>
      <c r="E111" s="172"/>
      <c r="F111" s="172"/>
      <c r="G111" s="172"/>
      <c r="H111" s="172"/>
      <c r="I111" s="174"/>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row>
    <row r="112" spans="1:40" x14ac:dyDescent="0.4">
      <c r="A112" s="172"/>
      <c r="B112" s="174"/>
      <c r="C112" s="174"/>
      <c r="D112" s="174"/>
      <c r="E112" s="172"/>
      <c r="F112" s="172"/>
      <c r="G112" s="172"/>
      <c r="H112" s="172"/>
      <c r="I112" s="174"/>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row>
    <row r="113" spans="1:40" x14ac:dyDescent="0.4">
      <c r="A113" s="172"/>
      <c r="B113" s="174"/>
      <c r="C113" s="174"/>
      <c r="D113" s="174"/>
      <c r="E113" s="172"/>
      <c r="F113" s="172"/>
      <c r="G113" s="172"/>
      <c r="H113" s="172"/>
      <c r="I113" s="174"/>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row>
    <row r="114" spans="1:40" x14ac:dyDescent="0.4">
      <c r="A114" s="172"/>
      <c r="B114" s="174"/>
      <c r="C114" s="174"/>
      <c r="D114" s="174"/>
      <c r="E114" s="172"/>
      <c r="F114" s="172"/>
      <c r="G114" s="172"/>
      <c r="H114" s="172"/>
      <c r="I114" s="174"/>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row>
    <row r="115" spans="1:40" x14ac:dyDescent="0.4">
      <c r="A115" s="172"/>
      <c r="B115" s="174"/>
      <c r="C115" s="174"/>
      <c r="D115" s="174"/>
      <c r="E115" s="172"/>
      <c r="F115" s="172"/>
      <c r="G115" s="172"/>
      <c r="H115" s="172"/>
      <c r="I115" s="174"/>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row>
    <row r="116" spans="1:40" x14ac:dyDescent="0.4">
      <c r="A116" s="172"/>
      <c r="B116" s="174"/>
      <c r="C116" s="174"/>
      <c r="D116" s="174"/>
      <c r="E116" s="172"/>
      <c r="F116" s="172"/>
      <c r="G116" s="172"/>
      <c r="H116" s="172"/>
      <c r="I116" s="174"/>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row>
    <row r="117" spans="1:40" x14ac:dyDescent="0.4">
      <c r="A117" s="172"/>
      <c r="B117" s="174"/>
      <c r="C117" s="174"/>
      <c r="D117" s="174"/>
      <c r="E117" s="172"/>
      <c r="F117" s="172"/>
      <c r="G117" s="172"/>
      <c r="H117" s="172"/>
      <c r="I117" s="174"/>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row>
    <row r="118" spans="1:40" x14ac:dyDescent="0.4">
      <c r="A118" s="172"/>
      <c r="B118" s="174"/>
      <c r="C118" s="174"/>
      <c r="D118" s="174"/>
      <c r="E118" s="172"/>
      <c r="F118" s="172"/>
      <c r="G118" s="172"/>
      <c r="H118" s="172"/>
      <c r="I118" s="174"/>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row>
    <row r="119" spans="1:40" x14ac:dyDescent="0.4">
      <c r="A119" s="172"/>
      <c r="B119" s="174"/>
      <c r="C119" s="174"/>
      <c r="D119" s="174"/>
      <c r="E119" s="172"/>
      <c r="F119" s="172"/>
      <c r="G119" s="172"/>
      <c r="H119" s="172"/>
      <c r="I119" s="174"/>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row>
    <row r="120" spans="1:40" x14ac:dyDescent="0.4">
      <c r="A120" s="172"/>
      <c r="B120" s="174"/>
      <c r="C120" s="174"/>
      <c r="D120" s="174"/>
      <c r="E120" s="172"/>
      <c r="F120" s="172"/>
      <c r="G120" s="172"/>
      <c r="H120" s="172"/>
      <c r="I120" s="174"/>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row>
    <row r="121" spans="1:40" x14ac:dyDescent="0.4">
      <c r="A121" s="172"/>
      <c r="B121" s="174"/>
      <c r="C121" s="174"/>
      <c r="D121" s="174"/>
      <c r="E121" s="172"/>
      <c r="F121" s="172"/>
      <c r="G121" s="172"/>
      <c r="H121" s="172"/>
      <c r="I121" s="174"/>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row>
    <row r="122" spans="1:40" x14ac:dyDescent="0.4">
      <c r="A122" s="172"/>
      <c r="B122" s="174"/>
      <c r="C122" s="174"/>
      <c r="D122" s="174"/>
      <c r="E122" s="172"/>
      <c r="F122" s="172"/>
      <c r="G122" s="172"/>
      <c r="H122" s="172"/>
      <c r="I122" s="174"/>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row>
    <row r="123" spans="1:40" x14ac:dyDescent="0.4">
      <c r="A123" s="172"/>
      <c r="B123" s="174"/>
      <c r="C123" s="174"/>
      <c r="D123" s="174"/>
      <c r="E123" s="172"/>
      <c r="F123" s="172"/>
      <c r="G123" s="172"/>
      <c r="H123" s="172"/>
      <c r="I123" s="174"/>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row>
    <row r="124" spans="1:40" x14ac:dyDescent="0.4">
      <c r="A124" s="172"/>
      <c r="B124" s="174"/>
      <c r="C124" s="174"/>
      <c r="D124" s="174"/>
      <c r="E124" s="172"/>
      <c r="F124" s="172"/>
      <c r="G124" s="172"/>
      <c r="H124" s="172"/>
      <c r="I124" s="174"/>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row>
    <row r="125" spans="1:40" x14ac:dyDescent="0.4">
      <c r="A125" s="172"/>
      <c r="B125" s="174"/>
      <c r="C125" s="174"/>
      <c r="D125" s="174"/>
      <c r="E125" s="172"/>
      <c r="F125" s="172"/>
      <c r="G125" s="172"/>
      <c r="H125" s="172"/>
      <c r="I125" s="174"/>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row>
    <row r="126" spans="1:40" x14ac:dyDescent="0.4">
      <c r="A126" s="172"/>
      <c r="B126" s="174"/>
      <c r="C126" s="174"/>
      <c r="D126" s="174"/>
      <c r="E126" s="172"/>
      <c r="F126" s="172"/>
      <c r="G126" s="172"/>
      <c r="H126" s="172"/>
      <c r="I126" s="174"/>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row>
    <row r="127" spans="1:40" x14ac:dyDescent="0.4">
      <c r="A127" s="172"/>
      <c r="B127" s="174"/>
      <c r="C127" s="174"/>
      <c r="D127" s="174"/>
      <c r="E127" s="172"/>
      <c r="F127" s="172"/>
      <c r="G127" s="172"/>
      <c r="H127" s="172"/>
      <c r="I127" s="174"/>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row>
    <row r="128" spans="1:40" x14ac:dyDescent="0.4">
      <c r="A128" s="172"/>
      <c r="B128" s="174"/>
      <c r="C128" s="174"/>
      <c r="D128" s="174"/>
      <c r="E128" s="172"/>
      <c r="F128" s="172"/>
      <c r="G128" s="172"/>
      <c r="H128" s="172"/>
      <c r="I128" s="174"/>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row>
    <row r="129" spans="1:40" x14ac:dyDescent="0.4">
      <c r="A129" s="172"/>
      <c r="B129" s="174"/>
      <c r="C129" s="174"/>
      <c r="D129" s="174"/>
      <c r="E129" s="172"/>
      <c r="F129" s="172"/>
      <c r="G129" s="172"/>
      <c r="H129" s="172"/>
      <c r="I129" s="174"/>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row>
    <row r="130" spans="1:40" x14ac:dyDescent="0.4">
      <c r="A130" s="172"/>
      <c r="B130" s="174"/>
      <c r="C130" s="174"/>
      <c r="D130" s="174"/>
      <c r="E130" s="172"/>
      <c r="F130" s="172"/>
      <c r="G130" s="172"/>
      <c r="H130" s="172"/>
      <c r="I130" s="174"/>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row>
    <row r="131" spans="1:40" x14ac:dyDescent="0.4">
      <c r="A131" s="172"/>
      <c r="B131" s="174"/>
      <c r="C131" s="174"/>
      <c r="D131" s="174"/>
      <c r="E131" s="172"/>
      <c r="F131" s="172"/>
      <c r="G131" s="172"/>
      <c r="H131" s="172"/>
      <c r="I131" s="174"/>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row>
    <row r="132" spans="1:40" x14ac:dyDescent="0.4">
      <c r="A132" s="172"/>
      <c r="B132" s="174"/>
      <c r="C132" s="174"/>
      <c r="D132" s="174"/>
      <c r="E132" s="172"/>
      <c r="F132" s="172"/>
      <c r="G132" s="172"/>
      <c r="H132" s="172"/>
      <c r="I132" s="174"/>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row>
    <row r="133" spans="1:40" x14ac:dyDescent="0.4">
      <c r="A133" s="172"/>
      <c r="B133" s="174"/>
      <c r="C133" s="174"/>
      <c r="D133" s="174"/>
      <c r="E133" s="172"/>
      <c r="F133" s="172"/>
      <c r="G133" s="172"/>
      <c r="H133" s="172"/>
      <c r="I133" s="174"/>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row>
    <row r="134" spans="1:40" x14ac:dyDescent="0.4">
      <c r="A134" s="172"/>
      <c r="B134" s="174"/>
      <c r="C134" s="174"/>
      <c r="D134" s="174"/>
      <c r="E134" s="172"/>
      <c r="F134" s="172"/>
      <c r="G134" s="172"/>
      <c r="H134" s="172"/>
      <c r="I134" s="174"/>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row>
    <row r="135" spans="1:40" x14ac:dyDescent="0.4">
      <c r="A135" s="172"/>
      <c r="B135" s="174"/>
      <c r="C135" s="174"/>
      <c r="D135" s="174"/>
      <c r="E135" s="172"/>
      <c r="F135" s="172"/>
      <c r="G135" s="172"/>
      <c r="H135" s="172"/>
      <c r="I135" s="174"/>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row>
    <row r="136" spans="1:40" x14ac:dyDescent="0.4">
      <c r="A136" s="172"/>
      <c r="B136" s="174"/>
      <c r="C136" s="174"/>
      <c r="D136" s="174"/>
      <c r="E136" s="172"/>
      <c r="F136" s="172"/>
      <c r="G136" s="172"/>
      <c r="H136" s="172"/>
      <c r="I136" s="174"/>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row>
    <row r="137" spans="1:40" x14ac:dyDescent="0.4">
      <c r="A137" s="172"/>
      <c r="B137" s="174"/>
      <c r="C137" s="174"/>
      <c r="D137" s="174"/>
      <c r="E137" s="172"/>
      <c r="F137" s="172"/>
      <c r="G137" s="172"/>
      <c r="H137" s="172"/>
      <c r="I137" s="174"/>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row>
    <row r="138" spans="1:40" x14ac:dyDescent="0.4">
      <c r="A138" s="172"/>
      <c r="B138" s="174"/>
      <c r="C138" s="174"/>
      <c r="D138" s="174"/>
      <c r="E138" s="172"/>
      <c r="F138" s="172"/>
      <c r="G138" s="172"/>
      <c r="H138" s="172"/>
      <c r="I138" s="174"/>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row>
    <row r="139" spans="1:40" x14ac:dyDescent="0.4">
      <c r="A139" s="172"/>
      <c r="B139" s="174"/>
      <c r="C139" s="174"/>
      <c r="D139" s="174"/>
      <c r="E139" s="172"/>
      <c r="F139" s="172"/>
      <c r="G139" s="172"/>
      <c r="H139" s="172"/>
      <c r="I139" s="174"/>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row>
    <row r="140" spans="1:40" x14ac:dyDescent="0.4">
      <c r="A140" s="172"/>
      <c r="B140" s="174"/>
      <c r="C140" s="174"/>
      <c r="D140" s="174"/>
      <c r="E140" s="172"/>
      <c r="F140" s="172"/>
      <c r="G140" s="172"/>
      <c r="H140" s="172"/>
      <c r="I140" s="174"/>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row>
    <row r="141" spans="1:40" x14ac:dyDescent="0.4">
      <c r="A141" s="172"/>
      <c r="B141" s="174"/>
      <c r="C141" s="174"/>
      <c r="D141" s="174"/>
      <c r="E141" s="172"/>
      <c r="F141" s="172"/>
      <c r="G141" s="172"/>
      <c r="H141" s="172"/>
      <c r="I141" s="174"/>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row>
    <row r="142" spans="1:40" x14ac:dyDescent="0.4">
      <c r="A142" s="172"/>
      <c r="B142" s="174"/>
      <c r="C142" s="174"/>
      <c r="D142" s="174"/>
      <c r="E142" s="172"/>
      <c r="F142" s="172"/>
      <c r="G142" s="172"/>
      <c r="H142" s="172"/>
      <c r="I142" s="174"/>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row>
    <row r="143" spans="1:40" x14ac:dyDescent="0.4">
      <c r="A143" s="172"/>
      <c r="B143" s="174"/>
      <c r="C143" s="174"/>
      <c r="D143" s="174"/>
      <c r="E143" s="172"/>
      <c r="F143" s="172"/>
      <c r="G143" s="172"/>
      <c r="H143" s="172"/>
      <c r="I143" s="174"/>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row>
    <row r="144" spans="1:40" x14ac:dyDescent="0.4">
      <c r="A144" s="172"/>
      <c r="B144" s="174"/>
      <c r="C144" s="174"/>
      <c r="D144" s="174"/>
      <c r="E144" s="172"/>
      <c r="F144" s="172"/>
      <c r="G144" s="172"/>
      <c r="H144" s="172"/>
      <c r="I144" s="174"/>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row>
    <row r="145" spans="1:40" x14ac:dyDescent="0.4">
      <c r="A145" s="172"/>
      <c r="B145" s="174"/>
      <c r="C145" s="174"/>
      <c r="D145" s="174"/>
      <c r="E145" s="172"/>
      <c r="F145" s="172"/>
      <c r="G145" s="172"/>
      <c r="H145" s="172"/>
      <c r="I145" s="174"/>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row>
    <row r="146" spans="1:40" x14ac:dyDescent="0.4">
      <c r="A146" s="172"/>
      <c r="B146" s="174"/>
      <c r="C146" s="174"/>
      <c r="D146" s="174"/>
      <c r="E146" s="172"/>
      <c r="F146" s="172"/>
      <c r="G146" s="172"/>
      <c r="H146" s="172"/>
      <c r="I146" s="174"/>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row>
    <row r="147" spans="1:40" x14ac:dyDescent="0.4">
      <c r="A147" s="172"/>
      <c r="B147" s="174"/>
      <c r="C147" s="174"/>
      <c r="D147" s="174"/>
      <c r="E147" s="172"/>
      <c r="F147" s="172"/>
      <c r="G147" s="172"/>
      <c r="H147" s="172"/>
      <c r="I147" s="174"/>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row>
    <row r="148" spans="1:40" x14ac:dyDescent="0.4">
      <c r="A148" s="172"/>
      <c r="B148" s="174"/>
      <c r="C148" s="174"/>
      <c r="D148" s="174"/>
      <c r="E148" s="172"/>
      <c r="F148" s="172"/>
      <c r="G148" s="172"/>
      <c r="H148" s="172"/>
      <c r="I148" s="174"/>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row>
    <row r="149" spans="1:40" x14ac:dyDescent="0.4">
      <c r="A149" s="172"/>
      <c r="B149" s="174"/>
      <c r="C149" s="174"/>
      <c r="D149" s="174"/>
      <c r="E149" s="172"/>
      <c r="F149" s="172"/>
      <c r="G149" s="172"/>
      <c r="H149" s="172"/>
      <c r="I149" s="174"/>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row>
    <row r="150" spans="1:40" x14ac:dyDescent="0.4">
      <c r="A150" s="172"/>
      <c r="B150" s="174"/>
      <c r="C150" s="174"/>
      <c r="D150" s="174"/>
      <c r="E150" s="172"/>
      <c r="F150" s="172"/>
      <c r="G150" s="172"/>
      <c r="H150" s="172"/>
      <c r="I150" s="174"/>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row>
    <row r="151" spans="1:40" x14ac:dyDescent="0.4">
      <c r="A151" s="172"/>
      <c r="B151" s="174"/>
      <c r="C151" s="174"/>
      <c r="D151" s="174"/>
      <c r="E151" s="172"/>
      <c r="F151" s="172"/>
      <c r="G151" s="172"/>
      <c r="H151" s="172"/>
      <c r="I151" s="174"/>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row>
    <row r="152" spans="1:40" x14ac:dyDescent="0.4">
      <c r="A152" s="172"/>
      <c r="B152" s="174"/>
      <c r="C152" s="174"/>
      <c r="D152" s="174"/>
      <c r="E152" s="172"/>
      <c r="F152" s="172"/>
      <c r="G152" s="172"/>
      <c r="H152" s="172"/>
      <c r="I152" s="174"/>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row>
    <row r="153" spans="1:40" x14ac:dyDescent="0.4">
      <c r="A153" s="172"/>
      <c r="B153" s="174"/>
      <c r="C153" s="174"/>
      <c r="D153" s="174"/>
      <c r="E153" s="172"/>
      <c r="F153" s="172"/>
      <c r="G153" s="172"/>
      <c r="H153" s="172"/>
      <c r="I153" s="174"/>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row>
    <row r="154" spans="1:40" x14ac:dyDescent="0.4">
      <c r="A154" s="172"/>
      <c r="B154" s="174"/>
      <c r="C154" s="174"/>
      <c r="D154" s="174"/>
      <c r="E154" s="172"/>
      <c r="F154" s="172"/>
      <c r="G154" s="172"/>
      <c r="H154" s="172"/>
      <c r="I154" s="174"/>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row>
    <row r="155" spans="1:40" x14ac:dyDescent="0.4">
      <c r="A155" s="172"/>
      <c r="B155" s="174"/>
      <c r="C155" s="174"/>
      <c r="D155" s="174"/>
      <c r="E155" s="172"/>
      <c r="F155" s="172"/>
      <c r="G155" s="172"/>
      <c r="H155" s="172"/>
      <c r="I155" s="174"/>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row>
    <row r="156" spans="1:40" x14ac:dyDescent="0.4">
      <c r="A156" s="172"/>
      <c r="B156" s="174"/>
      <c r="C156" s="174"/>
      <c r="D156" s="174"/>
      <c r="E156" s="172"/>
      <c r="F156" s="172"/>
      <c r="G156" s="172"/>
      <c r="H156" s="172"/>
      <c r="I156" s="174"/>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row>
    <row r="157" spans="1:40" x14ac:dyDescent="0.4">
      <c r="A157" s="172"/>
      <c r="B157" s="174"/>
      <c r="C157" s="174"/>
      <c r="D157" s="174"/>
      <c r="E157" s="172"/>
      <c r="F157" s="172"/>
      <c r="G157" s="172"/>
      <c r="H157" s="172"/>
      <c r="I157" s="174"/>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row>
    <row r="158" spans="1:40" x14ac:dyDescent="0.4">
      <c r="A158" s="172"/>
      <c r="B158" s="174"/>
      <c r="C158" s="174"/>
      <c r="D158" s="174"/>
      <c r="E158" s="172"/>
      <c r="F158" s="172"/>
      <c r="G158" s="172"/>
      <c r="H158" s="172"/>
      <c r="I158" s="174"/>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row>
    <row r="159" spans="1:40" x14ac:dyDescent="0.4">
      <c r="A159" s="172"/>
      <c r="B159" s="174"/>
      <c r="C159" s="174"/>
      <c r="D159" s="174"/>
      <c r="E159" s="172"/>
      <c r="F159" s="172"/>
      <c r="G159" s="172"/>
      <c r="H159" s="172"/>
      <c r="I159" s="174"/>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row>
    <row r="160" spans="1:40" x14ac:dyDescent="0.4">
      <c r="A160" s="172"/>
      <c r="B160" s="174"/>
      <c r="C160" s="174"/>
      <c r="D160" s="174"/>
      <c r="E160" s="172"/>
      <c r="F160" s="172"/>
      <c r="G160" s="172"/>
      <c r="H160" s="172"/>
      <c r="I160" s="174"/>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row>
    <row r="161" spans="1:40" x14ac:dyDescent="0.4">
      <c r="A161" s="172"/>
      <c r="B161" s="174"/>
      <c r="C161" s="174"/>
      <c r="D161" s="174"/>
      <c r="E161" s="172"/>
      <c r="F161" s="172"/>
      <c r="G161" s="172"/>
      <c r="H161" s="172"/>
      <c r="I161" s="174"/>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row>
    <row r="162" spans="1:40" x14ac:dyDescent="0.4">
      <c r="A162" s="172"/>
      <c r="B162" s="174"/>
      <c r="C162" s="174"/>
      <c r="D162" s="174"/>
      <c r="E162" s="172"/>
      <c r="F162" s="172"/>
      <c r="G162" s="172"/>
      <c r="H162" s="172"/>
      <c r="I162" s="174"/>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row>
    <row r="163" spans="1:40" x14ac:dyDescent="0.4">
      <c r="A163" s="172"/>
      <c r="B163" s="174"/>
      <c r="C163" s="174"/>
      <c r="D163" s="174"/>
      <c r="E163" s="172"/>
      <c r="F163" s="172"/>
      <c r="G163" s="172"/>
      <c r="H163" s="172"/>
      <c r="I163" s="174"/>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row>
    <row r="164" spans="1:40" x14ac:dyDescent="0.4">
      <c r="A164" s="172"/>
      <c r="B164" s="174"/>
      <c r="C164" s="174"/>
      <c r="D164" s="174"/>
      <c r="E164" s="172"/>
      <c r="F164" s="172"/>
      <c r="G164" s="172"/>
      <c r="H164" s="172"/>
      <c r="I164" s="174"/>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row>
    <row r="165" spans="1:40" x14ac:dyDescent="0.4">
      <c r="A165" s="172"/>
      <c r="B165" s="174"/>
      <c r="C165" s="174"/>
      <c r="D165" s="174"/>
      <c r="E165" s="172"/>
      <c r="F165" s="172"/>
      <c r="G165" s="172"/>
      <c r="H165" s="172"/>
      <c r="I165" s="174"/>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row>
    <row r="166" spans="1:40" x14ac:dyDescent="0.4">
      <c r="A166" s="172"/>
      <c r="B166" s="174"/>
      <c r="C166" s="174"/>
      <c r="D166" s="174"/>
      <c r="E166" s="172"/>
      <c r="F166" s="172"/>
      <c r="G166" s="172"/>
      <c r="H166" s="172"/>
      <c r="I166" s="174"/>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row>
    <row r="167" spans="1:40" x14ac:dyDescent="0.4">
      <c r="A167" s="172"/>
      <c r="B167" s="174"/>
      <c r="C167" s="174"/>
      <c r="D167" s="174"/>
      <c r="E167" s="172"/>
      <c r="F167" s="172"/>
      <c r="G167" s="172"/>
      <c r="H167" s="172"/>
      <c r="I167" s="174"/>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row>
    <row r="168" spans="1:40" x14ac:dyDescent="0.4">
      <c r="A168" s="172"/>
      <c r="B168" s="174"/>
      <c r="C168" s="174"/>
      <c r="D168" s="174"/>
      <c r="E168" s="172"/>
      <c r="F168" s="172"/>
      <c r="G168" s="172"/>
      <c r="H168" s="172"/>
      <c r="I168" s="174"/>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row>
    <row r="169" spans="1:40" x14ac:dyDescent="0.4">
      <c r="A169" s="172"/>
      <c r="B169" s="174"/>
      <c r="C169" s="174"/>
      <c r="D169" s="174"/>
      <c r="E169" s="172"/>
      <c r="F169" s="172"/>
      <c r="G169" s="172"/>
      <c r="H169" s="172"/>
      <c r="I169" s="174"/>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row>
    <row r="170" spans="1:40" x14ac:dyDescent="0.4">
      <c r="A170" s="172"/>
      <c r="B170" s="174"/>
      <c r="C170" s="174"/>
      <c r="D170" s="174"/>
      <c r="E170" s="172"/>
      <c r="F170" s="172"/>
      <c r="G170" s="172"/>
      <c r="H170" s="172"/>
      <c r="I170" s="174"/>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row>
    <row r="171" spans="1:40" x14ac:dyDescent="0.4">
      <c r="A171" s="172"/>
      <c r="B171" s="174"/>
      <c r="C171" s="174"/>
      <c r="D171" s="174"/>
      <c r="E171" s="172"/>
      <c r="F171" s="172"/>
      <c r="G171" s="172"/>
      <c r="H171" s="172"/>
      <c r="I171" s="174"/>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row>
    <row r="172" spans="1:40" x14ac:dyDescent="0.4">
      <c r="A172" s="172"/>
      <c r="B172" s="174"/>
      <c r="C172" s="174"/>
      <c r="D172" s="174"/>
      <c r="E172" s="172"/>
      <c r="F172" s="172"/>
      <c r="G172" s="172"/>
      <c r="H172" s="172"/>
      <c r="I172" s="174"/>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row>
    <row r="173" spans="1:40" x14ac:dyDescent="0.4">
      <c r="A173" s="172"/>
      <c r="B173" s="174"/>
      <c r="C173" s="174"/>
      <c r="D173" s="174"/>
      <c r="E173" s="172"/>
      <c r="F173" s="172"/>
      <c r="G173" s="172"/>
      <c r="H173" s="172"/>
      <c r="I173" s="174"/>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row>
    <row r="174" spans="1:40" x14ac:dyDescent="0.4">
      <c r="A174" s="172"/>
      <c r="B174" s="174"/>
      <c r="C174" s="174"/>
      <c r="D174" s="174"/>
      <c r="E174" s="172"/>
      <c r="F174" s="172"/>
      <c r="G174" s="172"/>
      <c r="H174" s="172"/>
      <c r="I174" s="174"/>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row>
    <row r="175" spans="1:40" x14ac:dyDescent="0.4">
      <c r="A175" s="172"/>
      <c r="B175" s="174"/>
      <c r="C175" s="174"/>
      <c r="D175" s="174"/>
      <c r="E175" s="172"/>
      <c r="F175" s="172"/>
      <c r="G175" s="172"/>
      <c r="H175" s="172"/>
      <c r="I175" s="174"/>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row>
    <row r="176" spans="1:40" x14ac:dyDescent="0.4">
      <c r="A176" s="172"/>
      <c r="B176" s="174"/>
      <c r="C176" s="174"/>
      <c r="D176" s="174"/>
      <c r="E176" s="172"/>
      <c r="F176" s="172"/>
      <c r="G176" s="172"/>
      <c r="H176" s="172"/>
      <c r="I176" s="174"/>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row>
    <row r="177" spans="1:40" x14ac:dyDescent="0.4">
      <c r="A177" s="172"/>
      <c r="B177" s="174"/>
      <c r="C177" s="174"/>
      <c r="D177" s="174"/>
      <c r="E177" s="172"/>
      <c r="F177" s="172"/>
      <c r="G177" s="172"/>
      <c r="H177" s="172"/>
      <c r="I177" s="174"/>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row>
    <row r="178" spans="1:40" x14ac:dyDescent="0.4">
      <c r="A178" s="172"/>
      <c r="B178" s="174"/>
      <c r="C178" s="174"/>
      <c r="D178" s="174"/>
      <c r="E178" s="172"/>
      <c r="F178" s="172"/>
      <c r="G178" s="172"/>
      <c r="H178" s="172"/>
      <c r="I178" s="174"/>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row>
    <row r="179" spans="1:40" x14ac:dyDescent="0.4">
      <c r="A179" s="172"/>
      <c r="B179" s="174"/>
      <c r="C179" s="174"/>
      <c r="D179" s="174"/>
      <c r="E179" s="172"/>
      <c r="F179" s="172"/>
      <c r="G179" s="172"/>
      <c r="H179" s="172"/>
      <c r="I179" s="174"/>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row>
    <row r="180" spans="1:40" x14ac:dyDescent="0.4">
      <c r="A180" s="172"/>
      <c r="B180" s="174"/>
      <c r="C180" s="174"/>
      <c r="D180" s="174"/>
      <c r="E180" s="172"/>
      <c r="F180" s="172"/>
      <c r="G180" s="172"/>
      <c r="H180" s="172"/>
      <c r="I180" s="174"/>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row>
    <row r="181" spans="1:40" x14ac:dyDescent="0.4">
      <c r="A181" s="172"/>
      <c r="B181" s="174"/>
      <c r="C181" s="174"/>
      <c r="D181" s="174"/>
      <c r="E181" s="172"/>
      <c r="F181" s="172"/>
      <c r="G181" s="172"/>
      <c r="H181" s="172"/>
      <c r="I181" s="174"/>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row>
    <row r="182" spans="1:40" x14ac:dyDescent="0.4">
      <c r="A182" s="172"/>
      <c r="B182" s="174"/>
      <c r="C182" s="174"/>
      <c r="D182" s="174"/>
      <c r="E182" s="172"/>
      <c r="F182" s="172"/>
      <c r="G182" s="172"/>
      <c r="H182" s="172"/>
      <c r="I182" s="174"/>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row>
    <row r="183" spans="1:40" x14ac:dyDescent="0.4">
      <c r="A183" s="172"/>
      <c r="B183" s="174"/>
      <c r="C183" s="174"/>
      <c r="D183" s="174"/>
      <c r="E183" s="172"/>
      <c r="F183" s="172"/>
      <c r="G183" s="172"/>
      <c r="H183" s="172"/>
      <c r="I183" s="174"/>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row>
    <row r="184" spans="1:40" x14ac:dyDescent="0.4">
      <c r="A184" s="172"/>
      <c r="B184" s="174"/>
      <c r="C184" s="174"/>
      <c r="D184" s="174"/>
      <c r="E184" s="172"/>
      <c r="F184" s="172"/>
      <c r="G184" s="172"/>
      <c r="H184" s="172"/>
      <c r="I184" s="174"/>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c r="AM184" s="172"/>
      <c r="AN184" s="172"/>
    </row>
    <row r="185" spans="1:40" x14ac:dyDescent="0.4">
      <c r="A185" s="172"/>
      <c r="B185" s="174"/>
      <c r="C185" s="174"/>
      <c r="D185" s="174"/>
      <c r="E185" s="172"/>
      <c r="F185" s="172"/>
      <c r="G185" s="172"/>
      <c r="H185" s="172"/>
      <c r="I185" s="174"/>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row>
    <row r="186" spans="1:40" x14ac:dyDescent="0.4">
      <c r="A186" s="172"/>
      <c r="B186" s="174"/>
      <c r="C186" s="174"/>
      <c r="D186" s="174"/>
      <c r="E186" s="172"/>
      <c r="F186" s="172"/>
      <c r="G186" s="172"/>
      <c r="H186" s="172"/>
      <c r="I186" s="174"/>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row>
    <row r="187" spans="1:40" x14ac:dyDescent="0.4">
      <c r="A187" s="172"/>
      <c r="B187" s="174"/>
      <c r="C187" s="174"/>
      <c r="D187" s="174"/>
      <c r="E187" s="172"/>
      <c r="F187" s="172"/>
      <c r="G187" s="172"/>
      <c r="H187" s="172"/>
      <c r="I187" s="174"/>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row>
    <row r="188" spans="1:40" x14ac:dyDescent="0.4">
      <c r="A188" s="172"/>
      <c r="B188" s="174"/>
      <c r="C188" s="174"/>
      <c r="D188" s="174"/>
      <c r="E188" s="172"/>
      <c r="F188" s="172"/>
      <c r="G188" s="172"/>
      <c r="H188" s="172"/>
      <c r="I188" s="174"/>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row>
    <row r="189" spans="1:40" x14ac:dyDescent="0.4">
      <c r="A189" s="172"/>
      <c r="B189" s="174"/>
      <c r="C189" s="174"/>
      <c r="D189" s="174"/>
      <c r="E189" s="172"/>
      <c r="F189" s="172"/>
      <c r="G189" s="172"/>
      <c r="H189" s="172"/>
      <c r="I189" s="174"/>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row>
    <row r="190" spans="1:40" x14ac:dyDescent="0.4">
      <c r="A190" s="172"/>
      <c r="B190" s="174"/>
      <c r="C190" s="174"/>
      <c r="D190" s="174"/>
      <c r="E190" s="172"/>
      <c r="F190" s="172"/>
      <c r="G190" s="172"/>
      <c r="H190" s="172"/>
      <c r="I190" s="174"/>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row>
    <row r="191" spans="1:40" x14ac:dyDescent="0.4">
      <c r="A191" s="172"/>
      <c r="B191" s="174"/>
      <c r="C191" s="174"/>
      <c r="D191" s="174"/>
      <c r="E191" s="172"/>
      <c r="F191" s="172"/>
      <c r="G191" s="172"/>
      <c r="H191" s="172"/>
      <c r="I191" s="174"/>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row>
    <row r="192" spans="1:40" x14ac:dyDescent="0.4">
      <c r="A192" s="172"/>
      <c r="B192" s="174"/>
      <c r="C192" s="174"/>
      <c r="D192" s="174"/>
      <c r="E192" s="172"/>
      <c r="F192" s="172"/>
      <c r="G192" s="172"/>
      <c r="H192" s="172"/>
      <c r="I192" s="174"/>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row>
    <row r="193" spans="1:40" x14ac:dyDescent="0.4">
      <c r="A193" s="172"/>
      <c r="B193" s="174"/>
      <c r="C193" s="174"/>
      <c r="D193" s="174"/>
      <c r="E193" s="172"/>
      <c r="F193" s="172"/>
      <c r="G193" s="172"/>
      <c r="H193" s="172"/>
      <c r="I193" s="174"/>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row>
    <row r="194" spans="1:40" x14ac:dyDescent="0.4">
      <c r="A194" s="172"/>
      <c r="B194" s="174"/>
      <c r="C194" s="174"/>
      <c r="D194" s="174"/>
      <c r="E194" s="172"/>
      <c r="F194" s="172"/>
      <c r="G194" s="172"/>
      <c r="H194" s="172"/>
      <c r="I194" s="174"/>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c r="AG194" s="172"/>
      <c r="AH194" s="172"/>
      <c r="AI194" s="172"/>
      <c r="AJ194" s="172"/>
      <c r="AK194" s="172"/>
      <c r="AL194" s="172"/>
      <c r="AM194" s="172"/>
      <c r="AN194" s="172"/>
    </row>
    <row r="195" spans="1:40" x14ac:dyDescent="0.4">
      <c r="A195" s="172"/>
      <c r="B195" s="174"/>
      <c r="C195" s="174"/>
      <c r="D195" s="174"/>
      <c r="E195" s="172"/>
      <c r="F195" s="172"/>
      <c r="G195" s="172"/>
      <c r="H195" s="172"/>
      <c r="I195" s="174"/>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row>
    <row r="196" spans="1:40" x14ac:dyDescent="0.4">
      <c r="A196" s="172"/>
      <c r="B196" s="174"/>
      <c r="C196" s="174"/>
      <c r="D196" s="174"/>
      <c r="E196" s="172"/>
      <c r="F196" s="172"/>
      <c r="G196" s="172"/>
      <c r="H196" s="172"/>
      <c r="I196" s="174"/>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c r="AG196" s="172"/>
      <c r="AH196" s="172"/>
      <c r="AI196" s="172"/>
      <c r="AJ196" s="172"/>
      <c r="AK196" s="172"/>
      <c r="AL196" s="172"/>
      <c r="AM196" s="172"/>
      <c r="AN196" s="172"/>
    </row>
    <row r="197" spans="1:40" x14ac:dyDescent="0.4">
      <c r="A197" s="172"/>
      <c r="B197" s="174"/>
      <c r="C197" s="174"/>
      <c r="D197" s="174"/>
      <c r="E197" s="172"/>
      <c r="F197" s="172"/>
      <c r="G197" s="172"/>
      <c r="H197" s="172"/>
      <c r="I197" s="174"/>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c r="AG197" s="172"/>
      <c r="AH197" s="172"/>
      <c r="AI197" s="172"/>
      <c r="AJ197" s="172"/>
      <c r="AK197" s="172"/>
      <c r="AL197" s="172"/>
      <c r="AM197" s="172"/>
      <c r="AN197" s="172"/>
    </row>
    <row r="198" spans="1:40" x14ac:dyDescent="0.4">
      <c r="A198" s="172"/>
      <c r="B198" s="174"/>
      <c r="C198" s="174"/>
      <c r="D198" s="174"/>
      <c r="E198" s="172"/>
      <c r="F198" s="172"/>
      <c r="G198" s="172"/>
      <c r="H198" s="172"/>
      <c r="I198" s="174"/>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row>
    <row r="199" spans="1:40" x14ac:dyDescent="0.4">
      <c r="A199" s="172"/>
      <c r="B199" s="174"/>
      <c r="C199" s="174"/>
      <c r="D199" s="174"/>
      <c r="E199" s="172"/>
      <c r="F199" s="172"/>
      <c r="G199" s="172"/>
      <c r="H199" s="172"/>
      <c r="I199" s="174"/>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row>
    <row r="200" spans="1:40" x14ac:dyDescent="0.4">
      <c r="A200" s="172"/>
      <c r="B200" s="174"/>
      <c r="C200" s="174"/>
      <c r="D200" s="174"/>
      <c r="E200" s="172"/>
      <c r="F200" s="172"/>
      <c r="G200" s="172"/>
      <c r="H200" s="172"/>
      <c r="I200" s="174"/>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c r="AG200" s="172"/>
      <c r="AH200" s="172"/>
      <c r="AI200" s="172"/>
      <c r="AJ200" s="172"/>
      <c r="AK200" s="172"/>
      <c r="AL200" s="172"/>
      <c r="AM200" s="172"/>
      <c r="AN200" s="172"/>
    </row>
    <row r="201" spans="1:40" x14ac:dyDescent="0.4">
      <c r="A201" s="172"/>
      <c r="B201" s="174"/>
      <c r="C201" s="174"/>
      <c r="D201" s="174"/>
      <c r="E201" s="172"/>
      <c r="F201" s="172"/>
      <c r="G201" s="172"/>
      <c r="H201" s="172"/>
      <c r="I201" s="174"/>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row>
    <row r="202" spans="1:40" x14ac:dyDescent="0.4">
      <c r="A202" s="172"/>
      <c r="B202" s="174"/>
      <c r="C202" s="174"/>
      <c r="D202" s="174"/>
      <c r="E202" s="172"/>
      <c r="F202" s="172"/>
      <c r="G202" s="172"/>
      <c r="H202" s="172"/>
      <c r="I202" s="174"/>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c r="AG202" s="172"/>
      <c r="AH202" s="172"/>
      <c r="AI202" s="172"/>
      <c r="AJ202" s="172"/>
      <c r="AK202" s="172"/>
      <c r="AL202" s="172"/>
      <c r="AM202" s="172"/>
      <c r="AN202" s="172"/>
    </row>
    <row r="203" spans="1:40" x14ac:dyDescent="0.4">
      <c r="A203" s="172"/>
      <c r="B203" s="174"/>
      <c r="C203" s="174"/>
      <c r="D203" s="174"/>
      <c r="E203" s="172"/>
      <c r="F203" s="172"/>
      <c r="G203" s="172"/>
      <c r="H203" s="172"/>
      <c r="I203" s="174"/>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c r="AG203" s="172"/>
      <c r="AH203" s="172"/>
      <c r="AI203" s="172"/>
      <c r="AJ203" s="172"/>
      <c r="AK203" s="172"/>
      <c r="AL203" s="172"/>
      <c r="AM203" s="172"/>
      <c r="AN203" s="172"/>
    </row>
    <row r="204" spans="1:40" x14ac:dyDescent="0.4">
      <c r="A204" s="172"/>
      <c r="B204" s="174"/>
      <c r="C204" s="174"/>
      <c r="D204" s="174"/>
      <c r="E204" s="172"/>
      <c r="F204" s="172"/>
      <c r="G204" s="172"/>
      <c r="H204" s="172"/>
      <c r="I204" s="174"/>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row>
    <row r="205" spans="1:40" x14ac:dyDescent="0.4">
      <c r="A205" s="172"/>
      <c r="B205" s="174"/>
      <c r="C205" s="174"/>
      <c r="D205" s="174"/>
      <c r="E205" s="172"/>
      <c r="F205" s="172"/>
      <c r="G205" s="172"/>
      <c r="H205" s="172"/>
      <c r="I205" s="174"/>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c r="AG205" s="172"/>
      <c r="AH205" s="172"/>
      <c r="AI205" s="172"/>
      <c r="AJ205" s="172"/>
      <c r="AK205" s="172"/>
      <c r="AL205" s="172"/>
      <c r="AM205" s="172"/>
      <c r="AN205" s="172"/>
    </row>
    <row r="206" spans="1:40" x14ac:dyDescent="0.4">
      <c r="A206" s="172"/>
      <c r="B206" s="174"/>
      <c r="C206" s="174"/>
      <c r="D206" s="174"/>
      <c r="E206" s="172"/>
      <c r="F206" s="172"/>
      <c r="G206" s="172"/>
      <c r="H206" s="172"/>
      <c r="I206" s="174"/>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c r="AG206" s="172"/>
      <c r="AH206" s="172"/>
      <c r="AI206" s="172"/>
      <c r="AJ206" s="172"/>
      <c r="AK206" s="172"/>
      <c r="AL206" s="172"/>
      <c r="AM206" s="172"/>
      <c r="AN206" s="172"/>
    </row>
    <row r="207" spans="1:40" x14ac:dyDescent="0.4">
      <c r="A207" s="172"/>
      <c r="B207" s="174"/>
      <c r="C207" s="174"/>
      <c r="D207" s="174"/>
      <c r="E207" s="172"/>
      <c r="F207" s="172"/>
      <c r="G207" s="172"/>
      <c r="H207" s="172"/>
      <c r="I207" s="174"/>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row>
    <row r="208" spans="1:40" x14ac:dyDescent="0.4">
      <c r="A208" s="172"/>
      <c r="B208" s="174"/>
      <c r="C208" s="174"/>
      <c r="D208" s="174"/>
      <c r="E208" s="172"/>
      <c r="F208" s="172"/>
      <c r="G208" s="172"/>
      <c r="H208" s="172"/>
      <c r="I208" s="174"/>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c r="AG208" s="172"/>
      <c r="AH208" s="172"/>
      <c r="AI208" s="172"/>
      <c r="AJ208" s="172"/>
      <c r="AK208" s="172"/>
      <c r="AL208" s="172"/>
      <c r="AM208" s="172"/>
      <c r="AN208" s="172"/>
    </row>
    <row r="209" spans="1:40" x14ac:dyDescent="0.4">
      <c r="A209" s="172"/>
      <c r="B209" s="174"/>
      <c r="C209" s="174"/>
      <c r="D209" s="174"/>
      <c r="E209" s="172"/>
      <c r="F209" s="172"/>
      <c r="G209" s="172"/>
      <c r="H209" s="172"/>
      <c r="I209" s="174"/>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c r="AG209" s="172"/>
      <c r="AH209" s="172"/>
      <c r="AI209" s="172"/>
      <c r="AJ209" s="172"/>
      <c r="AK209" s="172"/>
      <c r="AL209" s="172"/>
      <c r="AM209" s="172"/>
      <c r="AN209" s="172"/>
    </row>
    <row r="210" spans="1:40" x14ac:dyDescent="0.4">
      <c r="A210" s="172"/>
      <c r="B210" s="174"/>
      <c r="C210" s="174"/>
      <c r="D210" s="174"/>
      <c r="E210" s="172"/>
      <c r="F210" s="172"/>
      <c r="G210" s="172"/>
      <c r="H210" s="172"/>
      <c r="I210" s="174"/>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72"/>
      <c r="AL210" s="172"/>
      <c r="AM210" s="172"/>
      <c r="AN210" s="172"/>
    </row>
    <row r="211" spans="1:40" x14ac:dyDescent="0.4">
      <c r="A211" s="172"/>
      <c r="B211" s="174"/>
      <c r="C211" s="174"/>
      <c r="D211" s="174"/>
      <c r="E211" s="172"/>
      <c r="F211" s="172"/>
      <c r="G211" s="172"/>
      <c r="H211" s="172"/>
      <c r="I211" s="174"/>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c r="AG211" s="172"/>
      <c r="AH211" s="172"/>
      <c r="AI211" s="172"/>
      <c r="AJ211" s="172"/>
      <c r="AK211" s="172"/>
      <c r="AL211" s="172"/>
      <c r="AM211" s="172"/>
      <c r="AN211" s="172"/>
    </row>
    <row r="212" spans="1:40" x14ac:dyDescent="0.4">
      <c r="A212" s="172"/>
      <c r="B212" s="174"/>
      <c r="C212" s="174"/>
      <c r="D212" s="174"/>
      <c r="E212" s="172"/>
      <c r="F212" s="172"/>
      <c r="G212" s="172"/>
      <c r="H212" s="172"/>
      <c r="I212" s="174"/>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c r="AG212" s="172"/>
      <c r="AH212" s="172"/>
      <c r="AI212" s="172"/>
      <c r="AJ212" s="172"/>
      <c r="AK212" s="172"/>
      <c r="AL212" s="172"/>
      <c r="AM212" s="172"/>
      <c r="AN212" s="172"/>
    </row>
    <row r="213" spans="1:40" x14ac:dyDescent="0.4">
      <c r="A213" s="172"/>
      <c r="B213" s="174"/>
      <c r="C213" s="174"/>
      <c r="D213" s="174"/>
      <c r="E213" s="172"/>
      <c r="F213" s="172"/>
      <c r="G213" s="172"/>
      <c r="H213" s="172"/>
      <c r="I213" s="174"/>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row>
    <row r="214" spans="1:40" x14ac:dyDescent="0.4">
      <c r="A214" s="172"/>
      <c r="B214" s="174"/>
      <c r="C214" s="174"/>
      <c r="D214" s="174"/>
      <c r="E214" s="172"/>
      <c r="F214" s="172"/>
      <c r="G214" s="172"/>
      <c r="H214" s="172"/>
      <c r="I214" s="174"/>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72"/>
      <c r="AL214" s="172"/>
      <c r="AM214" s="172"/>
      <c r="AN214" s="172"/>
    </row>
    <row r="215" spans="1:40" x14ac:dyDescent="0.4">
      <c r="A215" s="172"/>
      <c r="B215" s="174"/>
      <c r="C215" s="174"/>
      <c r="D215" s="174"/>
      <c r="E215" s="172"/>
      <c r="F215" s="172"/>
      <c r="G215" s="172"/>
      <c r="H215" s="172"/>
      <c r="I215" s="174"/>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c r="AM215" s="172"/>
      <c r="AN215" s="172"/>
    </row>
    <row r="216" spans="1:40" x14ac:dyDescent="0.4">
      <c r="A216" s="172"/>
      <c r="B216" s="174"/>
      <c r="C216" s="174"/>
      <c r="D216" s="174"/>
      <c r="E216" s="172"/>
      <c r="F216" s="172"/>
      <c r="G216" s="172"/>
      <c r="H216" s="172"/>
      <c r="I216" s="174"/>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72"/>
      <c r="AI216" s="172"/>
      <c r="AJ216" s="172"/>
      <c r="AK216" s="172"/>
      <c r="AL216" s="172"/>
      <c r="AM216" s="172"/>
      <c r="AN216" s="172"/>
    </row>
    <row r="217" spans="1:40" x14ac:dyDescent="0.4">
      <c r="A217" s="172"/>
      <c r="B217" s="174"/>
      <c r="C217" s="174"/>
      <c r="D217" s="174"/>
      <c r="E217" s="172"/>
      <c r="F217" s="172"/>
      <c r="G217" s="172"/>
      <c r="H217" s="172"/>
      <c r="I217" s="174"/>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row>
    <row r="218" spans="1:40" x14ac:dyDescent="0.4">
      <c r="A218" s="172"/>
      <c r="B218" s="174"/>
      <c r="C218" s="174"/>
      <c r="D218" s="174"/>
      <c r="E218" s="172"/>
      <c r="F218" s="172"/>
      <c r="G218" s="172"/>
      <c r="H218" s="172"/>
      <c r="I218" s="174"/>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row>
    <row r="219" spans="1:40" x14ac:dyDescent="0.4">
      <c r="A219" s="172"/>
      <c r="B219" s="174"/>
      <c r="C219" s="174"/>
      <c r="D219" s="174"/>
      <c r="E219" s="172"/>
      <c r="F219" s="172"/>
      <c r="G219" s="172"/>
      <c r="H219" s="172"/>
      <c r="I219" s="174"/>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c r="AG219" s="172"/>
      <c r="AH219" s="172"/>
      <c r="AI219" s="172"/>
      <c r="AJ219" s="172"/>
      <c r="AK219" s="172"/>
      <c r="AL219" s="172"/>
      <c r="AM219" s="172"/>
      <c r="AN219" s="172"/>
    </row>
    <row r="220" spans="1:40" x14ac:dyDescent="0.4">
      <c r="A220" s="172"/>
      <c r="B220" s="174"/>
      <c r="C220" s="174"/>
      <c r="D220" s="174"/>
      <c r="E220" s="172"/>
      <c r="F220" s="172"/>
      <c r="G220" s="172"/>
      <c r="H220" s="172"/>
      <c r="I220" s="174"/>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row>
    <row r="221" spans="1:40" x14ac:dyDescent="0.4">
      <c r="A221" s="172"/>
      <c r="B221" s="174"/>
      <c r="C221" s="174"/>
      <c r="D221" s="174"/>
      <c r="E221" s="172"/>
      <c r="F221" s="172"/>
      <c r="G221" s="172"/>
      <c r="H221" s="172"/>
      <c r="I221" s="174"/>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row>
    <row r="222" spans="1:40" x14ac:dyDescent="0.4">
      <c r="A222" s="172"/>
      <c r="B222" s="174"/>
      <c r="C222" s="174"/>
      <c r="D222" s="174"/>
      <c r="E222" s="172"/>
      <c r="F222" s="172"/>
      <c r="G222" s="172"/>
      <c r="H222" s="172"/>
      <c r="I222" s="174"/>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c r="AG222" s="172"/>
      <c r="AH222" s="172"/>
      <c r="AI222" s="172"/>
      <c r="AJ222" s="172"/>
      <c r="AK222" s="172"/>
      <c r="AL222" s="172"/>
      <c r="AM222" s="172"/>
      <c r="AN222" s="172"/>
    </row>
    <row r="223" spans="1:40" x14ac:dyDescent="0.4">
      <c r="A223" s="172"/>
      <c r="B223" s="174"/>
      <c r="C223" s="174"/>
      <c r="D223" s="174"/>
      <c r="E223" s="172"/>
      <c r="F223" s="172"/>
      <c r="G223" s="172"/>
      <c r="H223" s="172"/>
      <c r="I223" s="174"/>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row>
    <row r="224" spans="1:40" x14ac:dyDescent="0.4">
      <c r="A224" s="172"/>
      <c r="B224" s="174"/>
      <c r="C224" s="174"/>
      <c r="D224" s="174"/>
      <c r="E224" s="172"/>
      <c r="F224" s="172"/>
      <c r="G224" s="172"/>
      <c r="H224" s="172"/>
      <c r="I224" s="174"/>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row>
    <row r="225" spans="1:40" x14ac:dyDescent="0.4">
      <c r="A225" s="172"/>
      <c r="B225" s="174"/>
      <c r="C225" s="174"/>
      <c r="D225" s="174"/>
      <c r="E225" s="172"/>
      <c r="F225" s="172"/>
      <c r="G225" s="172"/>
      <c r="H225" s="172"/>
      <c r="I225" s="174"/>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row>
    <row r="226" spans="1:40" x14ac:dyDescent="0.4">
      <c r="A226" s="172"/>
      <c r="B226" s="174"/>
      <c r="C226" s="174"/>
      <c r="D226" s="174"/>
      <c r="E226" s="172"/>
      <c r="F226" s="172"/>
      <c r="G226" s="172"/>
      <c r="H226" s="172"/>
      <c r="I226" s="174"/>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row>
    <row r="227" spans="1:40" x14ac:dyDescent="0.4">
      <c r="A227" s="172"/>
      <c r="B227" s="174"/>
      <c r="C227" s="174"/>
      <c r="D227" s="174"/>
      <c r="E227" s="172"/>
      <c r="F227" s="172"/>
      <c r="G227" s="172"/>
      <c r="H227" s="172"/>
      <c r="I227" s="174"/>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row>
    <row r="228" spans="1:40" x14ac:dyDescent="0.4">
      <c r="A228" s="172"/>
      <c r="B228" s="174"/>
      <c r="C228" s="174"/>
      <c r="D228" s="174"/>
      <c r="E228" s="172"/>
      <c r="F228" s="172"/>
      <c r="G228" s="172"/>
      <c r="H228" s="172"/>
      <c r="I228" s="174"/>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row>
    <row r="229" spans="1:40" x14ac:dyDescent="0.4">
      <c r="A229" s="172"/>
      <c r="B229" s="174"/>
      <c r="C229" s="174"/>
      <c r="D229" s="174"/>
      <c r="E229" s="172"/>
      <c r="F229" s="172"/>
      <c r="G229" s="172"/>
      <c r="H229" s="172"/>
      <c r="I229" s="174"/>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row>
    <row r="230" spans="1:40" x14ac:dyDescent="0.4">
      <c r="A230" s="172"/>
      <c r="B230" s="174"/>
      <c r="C230" s="174"/>
      <c r="D230" s="174"/>
      <c r="E230" s="172"/>
      <c r="F230" s="172"/>
      <c r="G230" s="172"/>
      <c r="H230" s="172"/>
      <c r="I230" s="174"/>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c r="AG230" s="172"/>
      <c r="AH230" s="172"/>
      <c r="AI230" s="172"/>
      <c r="AJ230" s="172"/>
      <c r="AK230" s="172"/>
      <c r="AL230" s="172"/>
      <c r="AM230" s="172"/>
      <c r="AN230" s="172"/>
    </row>
    <row r="231" spans="1:40" x14ac:dyDescent="0.4">
      <c r="A231" s="172"/>
      <c r="B231" s="174"/>
      <c r="C231" s="174"/>
      <c r="D231" s="174"/>
      <c r="E231" s="172"/>
      <c r="F231" s="172"/>
      <c r="G231" s="172"/>
      <c r="H231" s="172"/>
      <c r="I231" s="174"/>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row>
    <row r="232" spans="1:40" x14ac:dyDescent="0.4">
      <c r="A232" s="172"/>
      <c r="B232" s="174"/>
      <c r="C232" s="174"/>
      <c r="D232" s="174"/>
      <c r="E232" s="172"/>
      <c r="F232" s="172"/>
      <c r="G232" s="172"/>
      <c r="H232" s="172"/>
      <c r="I232" s="174"/>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c r="AG232" s="172"/>
      <c r="AH232" s="172"/>
      <c r="AI232" s="172"/>
      <c r="AJ232" s="172"/>
      <c r="AK232" s="172"/>
      <c r="AL232" s="172"/>
      <c r="AM232" s="172"/>
      <c r="AN232" s="172"/>
    </row>
    <row r="233" spans="1:40" x14ac:dyDescent="0.4">
      <c r="A233" s="172"/>
      <c r="B233" s="174"/>
      <c r="C233" s="174"/>
      <c r="D233" s="174"/>
      <c r="E233" s="172"/>
      <c r="F233" s="172"/>
      <c r="G233" s="172"/>
      <c r="H233" s="172"/>
      <c r="I233" s="174"/>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c r="AG233" s="172"/>
      <c r="AH233" s="172"/>
      <c r="AI233" s="172"/>
      <c r="AJ233" s="172"/>
      <c r="AK233" s="172"/>
      <c r="AL233" s="172"/>
      <c r="AM233" s="172"/>
      <c r="AN233" s="172"/>
    </row>
    <row r="234" spans="1:40" x14ac:dyDescent="0.4">
      <c r="A234" s="172"/>
      <c r="B234" s="174"/>
      <c r="C234" s="174"/>
      <c r="D234" s="174"/>
      <c r="E234" s="172"/>
      <c r="F234" s="172"/>
      <c r="G234" s="172"/>
      <c r="H234" s="172"/>
      <c r="I234" s="174"/>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c r="AG234" s="172"/>
      <c r="AH234" s="172"/>
      <c r="AI234" s="172"/>
      <c r="AJ234" s="172"/>
      <c r="AK234" s="172"/>
      <c r="AL234" s="172"/>
      <c r="AM234" s="172"/>
      <c r="AN234" s="172"/>
    </row>
    <row r="235" spans="1:40" x14ac:dyDescent="0.4">
      <c r="A235" s="172"/>
      <c r="B235" s="174"/>
      <c r="C235" s="174"/>
      <c r="D235" s="174"/>
      <c r="E235" s="172"/>
      <c r="F235" s="172"/>
      <c r="G235" s="172"/>
      <c r="H235" s="172"/>
      <c r="I235" s="174"/>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c r="AG235" s="172"/>
      <c r="AH235" s="172"/>
      <c r="AI235" s="172"/>
      <c r="AJ235" s="172"/>
      <c r="AK235" s="172"/>
      <c r="AL235" s="172"/>
      <c r="AM235" s="172"/>
      <c r="AN235" s="172"/>
    </row>
    <row r="236" spans="1:40" x14ac:dyDescent="0.4">
      <c r="A236" s="172"/>
      <c r="B236" s="174"/>
      <c r="C236" s="174"/>
      <c r="D236" s="174"/>
      <c r="E236" s="172"/>
      <c r="F236" s="172"/>
      <c r="G236" s="172"/>
      <c r="H236" s="172"/>
      <c r="I236" s="174"/>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c r="AG236" s="172"/>
      <c r="AH236" s="172"/>
      <c r="AI236" s="172"/>
      <c r="AJ236" s="172"/>
      <c r="AK236" s="172"/>
      <c r="AL236" s="172"/>
      <c r="AM236" s="172"/>
      <c r="AN236" s="172"/>
    </row>
    <row r="237" spans="1:40" x14ac:dyDescent="0.4">
      <c r="A237" s="172"/>
      <c r="B237" s="174"/>
      <c r="C237" s="174"/>
      <c r="D237" s="174"/>
      <c r="E237" s="172"/>
      <c r="F237" s="172"/>
      <c r="G237" s="172"/>
      <c r="H237" s="172"/>
      <c r="I237" s="174"/>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c r="AG237" s="172"/>
      <c r="AH237" s="172"/>
      <c r="AI237" s="172"/>
      <c r="AJ237" s="172"/>
      <c r="AK237" s="172"/>
      <c r="AL237" s="172"/>
      <c r="AM237" s="172"/>
      <c r="AN237" s="172"/>
    </row>
    <row r="238" spans="1:40" x14ac:dyDescent="0.4">
      <c r="A238" s="172"/>
      <c r="B238" s="174"/>
      <c r="C238" s="174"/>
      <c r="D238" s="174"/>
      <c r="E238" s="172"/>
      <c r="F238" s="172"/>
      <c r="G238" s="172"/>
      <c r="H238" s="172"/>
      <c r="I238" s="174"/>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row>
    <row r="239" spans="1:40" x14ac:dyDescent="0.4">
      <c r="A239" s="172"/>
      <c r="B239" s="174"/>
      <c r="C239" s="174"/>
      <c r="D239" s="174"/>
      <c r="E239" s="172"/>
      <c r="F239" s="172"/>
      <c r="G239" s="172"/>
      <c r="H239" s="172"/>
      <c r="I239" s="174"/>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row>
    <row r="240" spans="1:40" x14ac:dyDescent="0.4">
      <c r="A240" s="172"/>
      <c r="B240" s="174"/>
      <c r="C240" s="174"/>
      <c r="D240" s="174"/>
      <c r="E240" s="172"/>
      <c r="F240" s="172"/>
      <c r="G240" s="172"/>
      <c r="H240" s="172"/>
      <c r="I240" s="174"/>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72"/>
      <c r="AK240" s="172"/>
      <c r="AL240" s="172"/>
      <c r="AM240" s="172"/>
      <c r="AN240" s="172"/>
    </row>
    <row r="241" spans="1:40" x14ac:dyDescent="0.4">
      <c r="A241" s="172"/>
      <c r="B241" s="174"/>
      <c r="C241" s="174"/>
      <c r="D241" s="174"/>
      <c r="E241" s="172"/>
      <c r="F241" s="172"/>
      <c r="G241" s="172"/>
      <c r="H241" s="172"/>
      <c r="I241" s="174"/>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row>
    <row r="242" spans="1:40" x14ac:dyDescent="0.4">
      <c r="A242" s="172"/>
      <c r="B242" s="174"/>
      <c r="C242" s="174"/>
      <c r="D242" s="174"/>
      <c r="E242" s="172"/>
      <c r="F242" s="172"/>
      <c r="G242" s="172"/>
      <c r="H242" s="172"/>
      <c r="I242" s="174"/>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c r="AH242" s="172"/>
      <c r="AI242" s="172"/>
      <c r="AJ242" s="172"/>
      <c r="AK242" s="172"/>
      <c r="AL242" s="172"/>
      <c r="AM242" s="172"/>
      <c r="AN242" s="172"/>
    </row>
    <row r="243" spans="1:40" x14ac:dyDescent="0.4">
      <c r="A243" s="172"/>
      <c r="B243" s="174"/>
      <c r="C243" s="174"/>
      <c r="D243" s="174"/>
      <c r="E243" s="172"/>
      <c r="F243" s="172"/>
      <c r="G243" s="172"/>
      <c r="H243" s="172"/>
      <c r="I243" s="174"/>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c r="AG243" s="172"/>
      <c r="AH243" s="172"/>
      <c r="AI243" s="172"/>
      <c r="AJ243" s="172"/>
      <c r="AK243" s="172"/>
      <c r="AL243" s="172"/>
      <c r="AM243" s="172"/>
      <c r="AN243" s="172"/>
    </row>
    <row r="244" spans="1:40" x14ac:dyDescent="0.4">
      <c r="A244" s="172"/>
      <c r="B244" s="174"/>
      <c r="C244" s="174"/>
      <c r="D244" s="174"/>
      <c r="E244" s="172"/>
      <c r="F244" s="172"/>
      <c r="G244" s="172"/>
      <c r="H244" s="172"/>
      <c r="I244" s="174"/>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c r="AG244" s="172"/>
      <c r="AH244" s="172"/>
      <c r="AI244" s="172"/>
      <c r="AJ244" s="172"/>
      <c r="AK244" s="172"/>
      <c r="AL244" s="172"/>
      <c r="AM244" s="172"/>
      <c r="AN244" s="172"/>
    </row>
    <row r="245" spans="1:40" x14ac:dyDescent="0.4">
      <c r="A245" s="172"/>
      <c r="B245" s="174"/>
      <c r="C245" s="174"/>
      <c r="D245" s="174"/>
      <c r="E245" s="172"/>
      <c r="F245" s="172"/>
      <c r="G245" s="172"/>
      <c r="H245" s="172"/>
      <c r="I245" s="174"/>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c r="AG245" s="172"/>
      <c r="AH245" s="172"/>
      <c r="AI245" s="172"/>
      <c r="AJ245" s="172"/>
      <c r="AK245" s="172"/>
      <c r="AL245" s="172"/>
      <c r="AM245" s="172"/>
      <c r="AN245" s="172"/>
    </row>
    <row r="246" spans="1:40" x14ac:dyDescent="0.4">
      <c r="A246" s="172"/>
      <c r="B246" s="174"/>
      <c r="C246" s="174"/>
      <c r="D246" s="174"/>
      <c r="E246" s="172"/>
      <c r="F246" s="172"/>
      <c r="G246" s="172"/>
      <c r="H246" s="172"/>
      <c r="I246" s="174"/>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c r="AG246" s="172"/>
      <c r="AH246" s="172"/>
      <c r="AI246" s="172"/>
      <c r="AJ246" s="172"/>
      <c r="AK246" s="172"/>
      <c r="AL246" s="172"/>
      <c r="AM246" s="172"/>
      <c r="AN246" s="172"/>
    </row>
    <row r="247" spans="1:40" x14ac:dyDescent="0.4">
      <c r="A247" s="172"/>
      <c r="B247" s="174"/>
      <c r="C247" s="174"/>
      <c r="D247" s="174"/>
      <c r="E247" s="172"/>
      <c r="F247" s="172"/>
      <c r="G247" s="172"/>
      <c r="H247" s="172"/>
      <c r="I247" s="174"/>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c r="AG247" s="172"/>
      <c r="AH247" s="172"/>
      <c r="AI247" s="172"/>
      <c r="AJ247" s="172"/>
      <c r="AK247" s="172"/>
      <c r="AL247" s="172"/>
      <c r="AM247" s="172"/>
      <c r="AN247" s="172"/>
    </row>
    <row r="248" spans="1:40" x14ac:dyDescent="0.4">
      <c r="A248" s="172"/>
      <c r="B248" s="174"/>
      <c r="C248" s="174"/>
      <c r="D248" s="174"/>
      <c r="E248" s="172"/>
      <c r="F248" s="172"/>
      <c r="G248" s="172"/>
      <c r="H248" s="172"/>
      <c r="I248" s="174"/>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row>
    <row r="249" spans="1:40" x14ac:dyDescent="0.4">
      <c r="A249" s="172"/>
      <c r="B249" s="174"/>
      <c r="C249" s="174"/>
      <c r="D249" s="174"/>
      <c r="E249" s="172"/>
      <c r="F249" s="172"/>
      <c r="G249" s="172"/>
      <c r="H249" s="172"/>
      <c r="I249" s="174"/>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c r="AG249" s="172"/>
      <c r="AH249" s="172"/>
      <c r="AI249" s="172"/>
      <c r="AJ249" s="172"/>
      <c r="AK249" s="172"/>
      <c r="AL249" s="172"/>
      <c r="AM249" s="172"/>
      <c r="AN249" s="172"/>
    </row>
    <row r="250" spans="1:40" x14ac:dyDescent="0.4">
      <c r="A250" s="172"/>
      <c r="B250" s="174"/>
      <c r="C250" s="174"/>
      <c r="D250" s="174"/>
      <c r="E250" s="172"/>
      <c r="F250" s="172"/>
      <c r="G250" s="172"/>
      <c r="H250" s="172"/>
      <c r="I250" s="174"/>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c r="AG250" s="172"/>
      <c r="AH250" s="172"/>
      <c r="AI250" s="172"/>
      <c r="AJ250" s="172"/>
      <c r="AK250" s="172"/>
      <c r="AL250" s="172"/>
      <c r="AM250" s="172"/>
      <c r="AN250" s="172"/>
    </row>
    <row r="251" spans="1:40" x14ac:dyDescent="0.4">
      <c r="A251" s="172"/>
      <c r="B251" s="174"/>
      <c r="C251" s="174"/>
      <c r="D251" s="174"/>
      <c r="E251" s="172"/>
      <c r="F251" s="172"/>
      <c r="G251" s="172"/>
      <c r="H251" s="172"/>
      <c r="I251" s="174"/>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c r="AG251" s="172"/>
      <c r="AH251" s="172"/>
      <c r="AI251" s="172"/>
      <c r="AJ251" s="172"/>
      <c r="AK251" s="172"/>
      <c r="AL251" s="172"/>
      <c r="AM251" s="172"/>
      <c r="AN251" s="172"/>
    </row>
    <row r="252" spans="1:40" x14ac:dyDescent="0.4">
      <c r="A252" s="172"/>
      <c r="B252" s="174"/>
      <c r="C252" s="174"/>
      <c r="D252" s="174"/>
      <c r="E252" s="172"/>
      <c r="F252" s="172"/>
      <c r="G252" s="172"/>
      <c r="H252" s="172"/>
      <c r="I252" s="174"/>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172"/>
      <c r="AJ252" s="172"/>
      <c r="AK252" s="172"/>
      <c r="AL252" s="172"/>
      <c r="AM252" s="172"/>
      <c r="AN252" s="172"/>
    </row>
    <row r="253" spans="1:40" x14ac:dyDescent="0.4">
      <c r="A253" s="172"/>
      <c r="B253" s="174"/>
      <c r="C253" s="174"/>
      <c r="D253" s="174"/>
      <c r="E253" s="172"/>
      <c r="F253" s="172"/>
      <c r="G253" s="172"/>
      <c r="H253" s="172"/>
      <c r="I253" s="174"/>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c r="AG253" s="172"/>
      <c r="AH253" s="172"/>
      <c r="AI253" s="172"/>
      <c r="AJ253" s="172"/>
      <c r="AK253" s="172"/>
      <c r="AL253" s="172"/>
      <c r="AM253" s="172"/>
      <c r="AN253" s="172"/>
    </row>
    <row r="254" spans="1:40" x14ac:dyDescent="0.4">
      <c r="A254" s="172"/>
      <c r="B254" s="174"/>
      <c r="C254" s="174"/>
      <c r="D254" s="174"/>
      <c r="E254" s="172"/>
      <c r="F254" s="172"/>
      <c r="G254" s="172"/>
      <c r="H254" s="172"/>
      <c r="I254" s="174"/>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c r="AG254" s="172"/>
      <c r="AH254" s="172"/>
      <c r="AI254" s="172"/>
      <c r="AJ254" s="172"/>
      <c r="AK254" s="172"/>
      <c r="AL254" s="172"/>
      <c r="AM254" s="172"/>
      <c r="AN254" s="172"/>
    </row>
    <row r="255" spans="1:40" x14ac:dyDescent="0.4">
      <c r="A255" s="172"/>
      <c r="B255" s="174"/>
      <c r="C255" s="174"/>
      <c r="D255" s="174"/>
      <c r="E255" s="172"/>
      <c r="F255" s="172"/>
      <c r="G255" s="172"/>
      <c r="H255" s="172"/>
      <c r="I255" s="174"/>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c r="AG255" s="172"/>
      <c r="AH255" s="172"/>
      <c r="AI255" s="172"/>
      <c r="AJ255" s="172"/>
      <c r="AK255" s="172"/>
      <c r="AL255" s="172"/>
      <c r="AM255" s="172"/>
      <c r="AN255" s="172"/>
    </row>
    <row r="256" spans="1:40" x14ac:dyDescent="0.4">
      <c r="A256" s="172"/>
      <c r="B256" s="174"/>
      <c r="C256" s="174"/>
      <c r="D256" s="174"/>
      <c r="E256" s="172"/>
      <c r="F256" s="172"/>
      <c r="G256" s="172"/>
      <c r="H256" s="172"/>
      <c r="I256" s="174"/>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c r="AG256" s="172"/>
      <c r="AH256" s="172"/>
      <c r="AI256" s="172"/>
      <c r="AJ256" s="172"/>
      <c r="AK256" s="172"/>
      <c r="AL256" s="172"/>
      <c r="AM256" s="172"/>
      <c r="AN256" s="172"/>
    </row>
    <row r="257" spans="1:40" x14ac:dyDescent="0.4">
      <c r="A257" s="172"/>
      <c r="B257" s="174"/>
      <c r="C257" s="174"/>
      <c r="D257" s="174"/>
      <c r="E257" s="172"/>
      <c r="F257" s="172"/>
      <c r="G257" s="172"/>
      <c r="H257" s="172"/>
      <c r="I257" s="174"/>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c r="AG257" s="172"/>
      <c r="AH257" s="172"/>
      <c r="AI257" s="172"/>
      <c r="AJ257" s="172"/>
      <c r="AK257" s="172"/>
      <c r="AL257" s="172"/>
      <c r="AM257" s="172"/>
      <c r="AN257" s="172"/>
    </row>
    <row r="258" spans="1:40" x14ac:dyDescent="0.4">
      <c r="A258" s="172"/>
      <c r="B258" s="174"/>
      <c r="C258" s="174"/>
      <c r="D258" s="174"/>
      <c r="E258" s="172"/>
      <c r="F258" s="172"/>
      <c r="G258" s="172"/>
      <c r="H258" s="172"/>
      <c r="I258" s="174"/>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c r="AG258" s="172"/>
      <c r="AH258" s="172"/>
      <c r="AI258" s="172"/>
      <c r="AJ258" s="172"/>
      <c r="AK258" s="172"/>
      <c r="AL258" s="172"/>
      <c r="AM258" s="172"/>
      <c r="AN258" s="172"/>
    </row>
    <row r="259" spans="1:40" x14ac:dyDescent="0.4">
      <c r="A259" s="172"/>
      <c r="B259" s="174"/>
      <c r="C259" s="174"/>
      <c r="D259" s="174"/>
      <c r="E259" s="172"/>
      <c r="F259" s="172"/>
      <c r="G259" s="172"/>
      <c r="H259" s="172"/>
      <c r="I259" s="174"/>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c r="AG259" s="172"/>
      <c r="AH259" s="172"/>
      <c r="AI259" s="172"/>
      <c r="AJ259" s="172"/>
      <c r="AK259" s="172"/>
      <c r="AL259" s="172"/>
      <c r="AM259" s="172"/>
      <c r="AN259" s="172"/>
    </row>
    <row r="260" spans="1:40" x14ac:dyDescent="0.4">
      <c r="A260" s="172"/>
      <c r="B260" s="174"/>
      <c r="C260" s="174"/>
      <c r="D260" s="174"/>
      <c r="E260" s="172"/>
      <c r="F260" s="172"/>
      <c r="G260" s="172"/>
      <c r="H260" s="172"/>
      <c r="I260" s="174"/>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c r="AG260" s="172"/>
      <c r="AH260" s="172"/>
      <c r="AI260" s="172"/>
      <c r="AJ260" s="172"/>
      <c r="AK260" s="172"/>
      <c r="AL260" s="172"/>
      <c r="AM260" s="172"/>
      <c r="AN260" s="172"/>
    </row>
    <row r="261" spans="1:40" x14ac:dyDescent="0.4">
      <c r="A261" s="172"/>
      <c r="B261" s="174"/>
      <c r="C261" s="174"/>
      <c r="D261" s="174"/>
      <c r="E261" s="172"/>
      <c r="F261" s="172"/>
      <c r="G261" s="172"/>
      <c r="H261" s="172"/>
      <c r="I261" s="174"/>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c r="AG261" s="172"/>
      <c r="AH261" s="172"/>
      <c r="AI261" s="172"/>
      <c r="AJ261" s="172"/>
      <c r="AK261" s="172"/>
      <c r="AL261" s="172"/>
      <c r="AM261" s="172"/>
      <c r="AN261" s="172"/>
    </row>
    <row r="262" spans="1:40" x14ac:dyDescent="0.4">
      <c r="A262" s="172"/>
      <c r="B262" s="174"/>
      <c r="C262" s="174"/>
      <c r="D262" s="174"/>
      <c r="E262" s="172"/>
      <c r="F262" s="172"/>
      <c r="G262" s="172"/>
      <c r="H262" s="172"/>
      <c r="I262" s="174"/>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c r="AG262" s="172"/>
      <c r="AH262" s="172"/>
      <c r="AI262" s="172"/>
      <c r="AJ262" s="172"/>
      <c r="AK262" s="172"/>
      <c r="AL262" s="172"/>
      <c r="AM262" s="172"/>
      <c r="AN262" s="172"/>
    </row>
    <row r="263" spans="1:40" x14ac:dyDescent="0.4">
      <c r="A263" s="172"/>
      <c r="B263" s="174"/>
      <c r="C263" s="174"/>
      <c r="D263" s="174"/>
      <c r="E263" s="172"/>
      <c r="F263" s="172"/>
      <c r="G263" s="172"/>
      <c r="H263" s="172"/>
      <c r="I263" s="174"/>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c r="AG263" s="172"/>
      <c r="AH263" s="172"/>
      <c r="AI263" s="172"/>
      <c r="AJ263" s="172"/>
      <c r="AK263" s="172"/>
      <c r="AL263" s="172"/>
      <c r="AM263" s="172"/>
      <c r="AN263" s="172"/>
    </row>
    <row r="264" spans="1:40" x14ac:dyDescent="0.4">
      <c r="A264" s="172"/>
      <c r="B264" s="174"/>
      <c r="C264" s="174"/>
      <c r="D264" s="174"/>
      <c r="E264" s="172"/>
      <c r="F264" s="172"/>
      <c r="G264" s="172"/>
      <c r="H264" s="172"/>
      <c r="I264" s="174"/>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c r="AG264" s="172"/>
      <c r="AH264" s="172"/>
      <c r="AI264" s="172"/>
      <c r="AJ264" s="172"/>
      <c r="AK264" s="172"/>
      <c r="AL264" s="172"/>
      <c r="AM264" s="172"/>
      <c r="AN264" s="172"/>
    </row>
    <row r="265" spans="1:40" x14ac:dyDescent="0.4">
      <c r="A265" s="172"/>
      <c r="B265" s="174"/>
      <c r="C265" s="174"/>
      <c r="D265" s="174"/>
      <c r="E265" s="172"/>
      <c r="F265" s="172"/>
      <c r="G265" s="172"/>
      <c r="H265" s="172"/>
      <c r="I265" s="174"/>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row>
    <row r="266" spans="1:40" x14ac:dyDescent="0.4">
      <c r="A266" s="172"/>
      <c r="B266" s="174"/>
      <c r="C266" s="174"/>
      <c r="D266" s="174"/>
      <c r="E266" s="172"/>
      <c r="F266" s="172"/>
      <c r="G266" s="172"/>
      <c r="H266" s="172"/>
      <c r="I266" s="174"/>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c r="AK266" s="172"/>
      <c r="AL266" s="172"/>
      <c r="AM266" s="172"/>
      <c r="AN266" s="172"/>
    </row>
    <row r="267" spans="1:40" x14ac:dyDescent="0.4">
      <c r="A267" s="172"/>
      <c r="B267" s="174"/>
      <c r="C267" s="174"/>
      <c r="D267" s="174"/>
      <c r="E267" s="172"/>
      <c r="F267" s="172"/>
      <c r="G267" s="172"/>
      <c r="H267" s="172"/>
      <c r="I267" s="174"/>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c r="AK267" s="172"/>
      <c r="AL267" s="172"/>
      <c r="AM267" s="172"/>
      <c r="AN267" s="172"/>
    </row>
    <row r="268" spans="1:40" x14ac:dyDescent="0.4">
      <c r="A268" s="172"/>
      <c r="B268" s="174"/>
      <c r="C268" s="174"/>
      <c r="D268" s="174"/>
      <c r="E268" s="172"/>
      <c r="F268" s="172"/>
      <c r="G268" s="172"/>
      <c r="H268" s="172"/>
      <c r="I268" s="174"/>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c r="AG268" s="172"/>
      <c r="AH268" s="172"/>
      <c r="AI268" s="172"/>
      <c r="AJ268" s="172"/>
      <c r="AK268" s="172"/>
      <c r="AL268" s="172"/>
      <c r="AM268" s="172"/>
      <c r="AN268" s="172"/>
    </row>
    <row r="269" spans="1:40" x14ac:dyDescent="0.4">
      <c r="A269" s="172"/>
      <c r="B269" s="174"/>
      <c r="C269" s="174"/>
      <c r="D269" s="174"/>
      <c r="E269" s="172"/>
      <c r="F269" s="172"/>
      <c r="G269" s="172"/>
      <c r="H269" s="172"/>
      <c r="I269" s="174"/>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72"/>
      <c r="AI269" s="172"/>
      <c r="AJ269" s="172"/>
      <c r="AK269" s="172"/>
      <c r="AL269" s="172"/>
      <c r="AM269" s="172"/>
      <c r="AN269" s="172"/>
    </row>
    <row r="270" spans="1:40" x14ac:dyDescent="0.4">
      <c r="A270" s="172"/>
      <c r="B270" s="174"/>
      <c r="C270" s="174"/>
      <c r="D270" s="174"/>
      <c r="E270" s="172"/>
      <c r="F270" s="172"/>
      <c r="G270" s="172"/>
      <c r="H270" s="172"/>
      <c r="I270" s="174"/>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c r="AH270" s="172"/>
      <c r="AI270" s="172"/>
      <c r="AJ270" s="172"/>
      <c r="AK270" s="172"/>
      <c r="AL270" s="172"/>
      <c r="AM270" s="172"/>
      <c r="AN270" s="172"/>
    </row>
    <row r="271" spans="1:40" x14ac:dyDescent="0.4">
      <c r="A271" s="172"/>
      <c r="B271" s="174"/>
      <c r="C271" s="174"/>
      <c r="D271" s="174"/>
      <c r="E271" s="172"/>
      <c r="F271" s="172"/>
      <c r="G271" s="172"/>
      <c r="H271" s="172"/>
      <c r="I271" s="174"/>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c r="AG271" s="172"/>
      <c r="AH271" s="172"/>
      <c r="AI271" s="172"/>
      <c r="AJ271" s="172"/>
      <c r="AK271" s="172"/>
      <c r="AL271" s="172"/>
      <c r="AM271" s="172"/>
      <c r="AN271" s="172"/>
    </row>
    <row r="272" spans="1:40" x14ac:dyDescent="0.4">
      <c r="A272" s="172"/>
      <c r="B272" s="174"/>
      <c r="C272" s="174"/>
      <c r="D272" s="174"/>
      <c r="E272" s="172"/>
      <c r="F272" s="172"/>
      <c r="G272" s="172"/>
      <c r="H272" s="172"/>
      <c r="I272" s="174"/>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72"/>
      <c r="AJ272" s="172"/>
      <c r="AK272" s="172"/>
      <c r="AL272" s="172"/>
      <c r="AM272" s="172"/>
      <c r="AN272" s="172"/>
    </row>
    <row r="273" spans="1:40" x14ac:dyDescent="0.4">
      <c r="A273" s="172"/>
      <c r="B273" s="174"/>
      <c r="C273" s="174"/>
      <c r="D273" s="174"/>
      <c r="E273" s="172"/>
      <c r="F273" s="172"/>
      <c r="G273" s="172"/>
      <c r="H273" s="172"/>
      <c r="I273" s="174"/>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c r="AG273" s="172"/>
      <c r="AH273" s="172"/>
      <c r="AI273" s="172"/>
      <c r="AJ273" s="172"/>
      <c r="AK273" s="172"/>
      <c r="AL273" s="172"/>
      <c r="AM273" s="172"/>
      <c r="AN273" s="172"/>
    </row>
    <row r="274" spans="1:40" x14ac:dyDescent="0.4">
      <c r="A274" s="172"/>
      <c r="B274" s="174"/>
      <c r="C274" s="174"/>
      <c r="D274" s="174"/>
      <c r="E274" s="172"/>
      <c r="F274" s="172"/>
      <c r="G274" s="172"/>
      <c r="H274" s="172"/>
      <c r="I274" s="174"/>
      <c r="J274" s="172"/>
      <c r="K274" s="172"/>
      <c r="L274" s="172"/>
      <c r="M274" s="172"/>
      <c r="N274" s="172"/>
      <c r="O274" s="172"/>
      <c r="P274" s="172"/>
      <c r="Q274" s="172"/>
      <c r="R274" s="172"/>
      <c r="S274" s="172"/>
      <c r="T274" s="172"/>
      <c r="U274" s="172"/>
      <c r="V274" s="172"/>
      <c r="W274" s="172"/>
      <c r="X274" s="172"/>
      <c r="Y274" s="172"/>
      <c r="Z274" s="172"/>
      <c r="AA274" s="172"/>
      <c r="AB274" s="172"/>
      <c r="AC274" s="172"/>
      <c r="AD274" s="172"/>
      <c r="AE274" s="172"/>
      <c r="AF274" s="172"/>
      <c r="AG274" s="172"/>
      <c r="AH274" s="172"/>
      <c r="AI274" s="172"/>
      <c r="AJ274" s="172"/>
      <c r="AK274" s="172"/>
      <c r="AL274" s="172"/>
      <c r="AM274" s="172"/>
      <c r="AN274" s="172"/>
    </row>
    <row r="275" spans="1:40" x14ac:dyDescent="0.4">
      <c r="A275" s="172"/>
      <c r="B275" s="174"/>
      <c r="C275" s="174"/>
      <c r="D275" s="174"/>
      <c r="E275" s="172"/>
      <c r="F275" s="172"/>
      <c r="G275" s="172"/>
      <c r="H275" s="172"/>
      <c r="I275" s="174"/>
      <c r="J275" s="172"/>
      <c r="K275" s="172"/>
      <c r="L275" s="172"/>
      <c r="M275" s="172"/>
      <c r="N275" s="172"/>
      <c r="O275" s="172"/>
      <c r="P275" s="172"/>
      <c r="Q275" s="172"/>
      <c r="R275" s="172"/>
      <c r="S275" s="172"/>
      <c r="T275" s="172"/>
      <c r="U275" s="172"/>
      <c r="V275" s="172"/>
      <c r="W275" s="172"/>
      <c r="X275" s="172"/>
      <c r="Y275" s="172"/>
      <c r="Z275" s="172"/>
      <c r="AA275" s="172"/>
      <c r="AB275" s="172"/>
      <c r="AC275" s="172"/>
      <c r="AD275" s="172"/>
      <c r="AE275" s="172"/>
      <c r="AF275" s="172"/>
      <c r="AG275" s="172"/>
      <c r="AH275" s="172"/>
      <c r="AI275" s="172"/>
      <c r="AJ275" s="172"/>
      <c r="AK275" s="172"/>
      <c r="AL275" s="172"/>
      <c r="AM275" s="172"/>
      <c r="AN275" s="172"/>
    </row>
    <row r="276" spans="1:40" x14ac:dyDescent="0.4">
      <c r="A276" s="172"/>
      <c r="B276" s="174"/>
      <c r="C276" s="174"/>
      <c r="D276" s="174"/>
      <c r="E276" s="172"/>
      <c r="F276" s="172"/>
      <c r="G276" s="172"/>
      <c r="H276" s="172"/>
      <c r="I276" s="174"/>
      <c r="J276" s="172"/>
      <c r="K276" s="172"/>
      <c r="L276" s="172"/>
      <c r="M276" s="172"/>
      <c r="N276" s="172"/>
      <c r="O276" s="172"/>
      <c r="P276" s="172"/>
      <c r="Q276" s="172"/>
      <c r="R276" s="172"/>
      <c r="S276" s="172"/>
      <c r="T276" s="172"/>
      <c r="U276" s="172"/>
      <c r="V276" s="172"/>
      <c r="W276" s="172"/>
      <c r="X276" s="172"/>
      <c r="Y276" s="172"/>
      <c r="Z276" s="172"/>
      <c r="AA276" s="172"/>
      <c r="AB276" s="172"/>
      <c r="AC276" s="172"/>
      <c r="AD276" s="172"/>
      <c r="AE276" s="172"/>
      <c r="AF276" s="172"/>
      <c r="AG276" s="172"/>
      <c r="AH276" s="172"/>
      <c r="AI276" s="172"/>
      <c r="AJ276" s="172"/>
      <c r="AK276" s="172"/>
      <c r="AL276" s="172"/>
      <c r="AM276" s="172"/>
      <c r="AN276" s="172"/>
    </row>
    <row r="277" spans="1:40" x14ac:dyDescent="0.4">
      <c r="A277" s="172"/>
      <c r="B277" s="174"/>
      <c r="C277" s="174"/>
      <c r="D277" s="174"/>
      <c r="E277" s="172"/>
      <c r="F277" s="172"/>
      <c r="G277" s="172"/>
      <c r="H277" s="172"/>
      <c r="I277" s="174"/>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c r="AG277" s="172"/>
      <c r="AH277" s="172"/>
      <c r="AI277" s="172"/>
      <c r="AJ277" s="172"/>
      <c r="AK277" s="172"/>
      <c r="AL277" s="172"/>
      <c r="AM277" s="172"/>
      <c r="AN277" s="172"/>
    </row>
    <row r="278" spans="1:40" x14ac:dyDescent="0.4">
      <c r="A278" s="172"/>
      <c r="B278" s="174"/>
      <c r="C278" s="174"/>
      <c r="D278" s="174"/>
      <c r="E278" s="172"/>
      <c r="F278" s="172"/>
      <c r="G278" s="172"/>
      <c r="H278" s="172"/>
      <c r="I278" s="174"/>
      <c r="J278" s="172"/>
      <c r="K278" s="172"/>
      <c r="L278" s="172"/>
      <c r="M278" s="172"/>
      <c r="N278" s="172"/>
      <c r="O278" s="172"/>
      <c r="P278" s="172"/>
      <c r="Q278" s="172"/>
      <c r="R278" s="172"/>
      <c r="S278" s="172"/>
      <c r="T278" s="172"/>
      <c r="U278" s="172"/>
      <c r="V278" s="172"/>
      <c r="W278" s="172"/>
      <c r="X278" s="172"/>
      <c r="Y278" s="172"/>
      <c r="Z278" s="172"/>
      <c r="AA278" s="172"/>
      <c r="AB278" s="172"/>
      <c r="AC278" s="172"/>
      <c r="AD278" s="172"/>
      <c r="AE278" s="172"/>
      <c r="AF278" s="172"/>
      <c r="AG278" s="172"/>
      <c r="AH278" s="172"/>
      <c r="AI278" s="172"/>
      <c r="AJ278" s="172"/>
      <c r="AK278" s="172"/>
      <c r="AL278" s="172"/>
      <c r="AM278" s="172"/>
      <c r="AN278" s="172"/>
    </row>
    <row r="279" spans="1:40" x14ac:dyDescent="0.4">
      <c r="A279" s="172"/>
      <c r="B279" s="174"/>
      <c r="C279" s="174"/>
      <c r="D279" s="174"/>
      <c r="E279" s="172"/>
      <c r="F279" s="172"/>
      <c r="G279" s="172"/>
      <c r="H279" s="172"/>
      <c r="I279" s="174"/>
      <c r="J279" s="172"/>
      <c r="K279" s="172"/>
      <c r="L279" s="172"/>
      <c r="M279" s="172"/>
      <c r="N279" s="172"/>
      <c r="O279" s="172"/>
      <c r="P279" s="172"/>
      <c r="Q279" s="172"/>
      <c r="R279" s="172"/>
      <c r="S279" s="172"/>
      <c r="T279" s="172"/>
      <c r="U279" s="172"/>
      <c r="V279" s="172"/>
      <c r="W279" s="172"/>
      <c r="X279" s="172"/>
      <c r="Y279" s="172"/>
      <c r="Z279" s="172"/>
      <c r="AA279" s="172"/>
      <c r="AB279" s="172"/>
      <c r="AC279" s="172"/>
      <c r="AD279" s="172"/>
      <c r="AE279" s="172"/>
      <c r="AF279" s="172"/>
      <c r="AG279" s="172"/>
      <c r="AH279" s="172"/>
      <c r="AI279" s="172"/>
      <c r="AJ279" s="172"/>
      <c r="AK279" s="172"/>
      <c r="AL279" s="172"/>
      <c r="AM279" s="172"/>
      <c r="AN279" s="172"/>
    </row>
    <row r="280" spans="1:40" x14ac:dyDescent="0.4">
      <c r="A280" s="172"/>
      <c r="B280" s="174"/>
      <c r="C280" s="174"/>
      <c r="D280" s="174"/>
      <c r="E280" s="172"/>
      <c r="F280" s="172"/>
      <c r="G280" s="172"/>
      <c r="H280" s="172"/>
      <c r="I280" s="174"/>
      <c r="J280" s="172"/>
      <c r="K280" s="172"/>
      <c r="L280" s="172"/>
      <c r="M280" s="172"/>
      <c r="N280" s="172"/>
      <c r="O280" s="172"/>
      <c r="P280" s="172"/>
      <c r="Q280" s="172"/>
      <c r="R280" s="172"/>
      <c r="S280" s="172"/>
      <c r="T280" s="172"/>
      <c r="U280" s="172"/>
      <c r="V280" s="172"/>
      <c r="W280" s="172"/>
      <c r="X280" s="172"/>
      <c r="Y280" s="172"/>
      <c r="Z280" s="172"/>
      <c r="AA280" s="172"/>
      <c r="AB280" s="172"/>
      <c r="AC280" s="172"/>
      <c r="AD280" s="172"/>
      <c r="AE280" s="172"/>
      <c r="AF280" s="172"/>
      <c r="AG280" s="172"/>
      <c r="AH280" s="172"/>
      <c r="AI280" s="172"/>
      <c r="AJ280" s="172"/>
      <c r="AK280" s="172"/>
      <c r="AL280" s="172"/>
      <c r="AM280" s="172"/>
      <c r="AN280" s="172"/>
    </row>
    <row r="281" spans="1:40" x14ac:dyDescent="0.4">
      <c r="A281" s="172"/>
      <c r="B281" s="174"/>
      <c r="C281" s="174"/>
      <c r="D281" s="174"/>
      <c r="E281" s="172"/>
      <c r="F281" s="172"/>
      <c r="G281" s="172"/>
      <c r="H281" s="172"/>
      <c r="I281" s="174"/>
      <c r="J281" s="172"/>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c r="AG281" s="172"/>
      <c r="AH281" s="172"/>
      <c r="AI281" s="172"/>
      <c r="AJ281" s="172"/>
      <c r="AK281" s="172"/>
      <c r="AL281" s="172"/>
      <c r="AM281" s="172"/>
      <c r="AN281" s="172"/>
    </row>
    <row r="282" spans="1:40" x14ac:dyDescent="0.4">
      <c r="A282" s="172"/>
      <c r="B282" s="174"/>
      <c r="C282" s="174"/>
      <c r="D282" s="174"/>
      <c r="E282" s="172"/>
      <c r="F282" s="172"/>
      <c r="G282" s="172"/>
      <c r="H282" s="172"/>
      <c r="I282" s="174"/>
      <c r="J282" s="172"/>
      <c r="K282" s="172"/>
      <c r="L282" s="172"/>
      <c r="M282" s="172"/>
      <c r="N282" s="172"/>
      <c r="O282" s="172"/>
      <c r="P282" s="172"/>
      <c r="Q282" s="172"/>
      <c r="R282" s="172"/>
      <c r="S282" s="172"/>
      <c r="T282" s="172"/>
      <c r="U282" s="172"/>
      <c r="V282" s="172"/>
      <c r="W282" s="172"/>
      <c r="X282" s="172"/>
      <c r="Y282" s="172"/>
      <c r="Z282" s="172"/>
      <c r="AA282" s="172"/>
      <c r="AB282" s="172"/>
      <c r="AC282" s="172"/>
      <c r="AD282" s="172"/>
      <c r="AE282" s="172"/>
      <c r="AF282" s="172"/>
      <c r="AG282" s="172"/>
      <c r="AH282" s="172"/>
      <c r="AI282" s="172"/>
      <c r="AJ282" s="172"/>
      <c r="AK282" s="172"/>
      <c r="AL282" s="172"/>
      <c r="AM282" s="172"/>
      <c r="AN282" s="172"/>
    </row>
    <row r="283" spans="1:40" x14ac:dyDescent="0.4">
      <c r="A283" s="172"/>
      <c r="B283" s="174"/>
      <c r="C283" s="174"/>
      <c r="D283" s="174"/>
      <c r="E283" s="172"/>
      <c r="F283" s="172"/>
      <c r="G283" s="172"/>
      <c r="H283" s="172"/>
      <c r="I283" s="174"/>
      <c r="J283" s="172"/>
      <c r="K283" s="172"/>
      <c r="L283" s="172"/>
      <c r="M283" s="172"/>
      <c r="N283" s="172"/>
      <c r="O283" s="172"/>
      <c r="P283" s="172"/>
      <c r="Q283" s="172"/>
      <c r="R283" s="172"/>
      <c r="S283" s="172"/>
      <c r="T283" s="172"/>
      <c r="U283" s="172"/>
      <c r="V283" s="172"/>
      <c r="W283" s="172"/>
      <c r="X283" s="172"/>
      <c r="Y283" s="172"/>
      <c r="Z283" s="172"/>
      <c r="AA283" s="172"/>
      <c r="AB283" s="172"/>
      <c r="AC283" s="172"/>
      <c r="AD283" s="172"/>
      <c r="AE283" s="172"/>
      <c r="AF283" s="172"/>
      <c r="AG283" s="172"/>
      <c r="AH283" s="172"/>
      <c r="AI283" s="172"/>
      <c r="AJ283" s="172"/>
      <c r="AK283" s="172"/>
      <c r="AL283" s="172"/>
      <c r="AM283" s="172"/>
      <c r="AN283" s="172"/>
    </row>
    <row r="284" spans="1:40" x14ac:dyDescent="0.4">
      <c r="A284" s="172"/>
      <c r="B284" s="174"/>
      <c r="C284" s="174"/>
      <c r="D284" s="174"/>
      <c r="E284" s="172"/>
      <c r="F284" s="172"/>
      <c r="G284" s="172"/>
      <c r="H284" s="172"/>
      <c r="I284" s="174"/>
      <c r="J284" s="172"/>
      <c r="K284" s="172"/>
      <c r="L284" s="172"/>
      <c r="M284" s="172"/>
      <c r="N284" s="172"/>
      <c r="O284" s="172"/>
      <c r="P284" s="172"/>
      <c r="Q284" s="172"/>
      <c r="R284" s="172"/>
      <c r="S284" s="172"/>
      <c r="T284" s="172"/>
      <c r="U284" s="172"/>
      <c r="V284" s="172"/>
      <c r="W284" s="172"/>
      <c r="X284" s="172"/>
      <c r="Y284" s="172"/>
      <c r="Z284" s="172"/>
      <c r="AA284" s="172"/>
      <c r="AB284" s="172"/>
      <c r="AC284" s="172"/>
      <c r="AD284" s="172"/>
      <c r="AE284" s="172"/>
      <c r="AF284" s="172"/>
      <c r="AG284" s="172"/>
      <c r="AH284" s="172"/>
      <c r="AI284" s="172"/>
      <c r="AJ284" s="172"/>
      <c r="AK284" s="172"/>
      <c r="AL284" s="172"/>
      <c r="AM284" s="172"/>
      <c r="AN284" s="172"/>
    </row>
    <row r="285" spans="1:40" x14ac:dyDescent="0.4">
      <c r="A285" s="172"/>
      <c r="B285" s="174"/>
      <c r="C285" s="174"/>
      <c r="D285" s="174"/>
      <c r="E285" s="172"/>
      <c r="F285" s="172"/>
      <c r="G285" s="172"/>
      <c r="H285" s="172"/>
      <c r="I285" s="174"/>
      <c r="J285" s="172"/>
      <c r="K285" s="172"/>
      <c r="L285" s="172"/>
      <c r="M285" s="172"/>
      <c r="N285" s="172"/>
      <c r="O285" s="172"/>
      <c r="P285" s="172"/>
      <c r="Q285" s="172"/>
      <c r="R285" s="172"/>
      <c r="S285" s="172"/>
      <c r="T285" s="172"/>
      <c r="U285" s="172"/>
      <c r="V285" s="172"/>
      <c r="W285" s="172"/>
      <c r="X285" s="172"/>
      <c r="Y285" s="172"/>
      <c r="Z285" s="172"/>
      <c r="AA285" s="172"/>
      <c r="AB285" s="172"/>
      <c r="AC285" s="172"/>
      <c r="AD285" s="172"/>
      <c r="AE285" s="172"/>
      <c r="AF285" s="172"/>
      <c r="AG285" s="172"/>
      <c r="AH285" s="172"/>
      <c r="AI285" s="172"/>
      <c r="AJ285" s="172"/>
      <c r="AK285" s="172"/>
      <c r="AL285" s="172"/>
      <c r="AM285" s="172"/>
      <c r="AN285" s="172"/>
    </row>
    <row r="286" spans="1:40" x14ac:dyDescent="0.4">
      <c r="A286" s="172"/>
      <c r="B286" s="174"/>
      <c r="C286" s="174"/>
      <c r="D286" s="174"/>
      <c r="E286" s="172"/>
      <c r="F286" s="172"/>
      <c r="G286" s="172"/>
      <c r="H286" s="172"/>
      <c r="I286" s="174"/>
      <c r="J286" s="172"/>
      <c r="K286" s="172"/>
      <c r="L286" s="172"/>
      <c r="M286" s="172"/>
      <c r="N286" s="172"/>
      <c r="O286" s="172"/>
      <c r="P286" s="172"/>
      <c r="Q286" s="172"/>
      <c r="R286" s="172"/>
      <c r="S286" s="172"/>
      <c r="T286" s="172"/>
      <c r="U286" s="172"/>
      <c r="V286" s="172"/>
      <c r="W286" s="172"/>
      <c r="X286" s="172"/>
      <c r="Y286" s="172"/>
      <c r="Z286" s="172"/>
      <c r="AA286" s="172"/>
      <c r="AB286" s="172"/>
      <c r="AC286" s="172"/>
      <c r="AD286" s="172"/>
      <c r="AE286" s="172"/>
      <c r="AF286" s="172"/>
      <c r="AG286" s="172"/>
      <c r="AH286" s="172"/>
      <c r="AI286" s="172"/>
      <c r="AJ286" s="172"/>
      <c r="AK286" s="172"/>
      <c r="AL286" s="172"/>
      <c r="AM286" s="172"/>
      <c r="AN286" s="172"/>
    </row>
    <row r="287" spans="1:40" x14ac:dyDescent="0.4">
      <c r="A287" s="172"/>
      <c r="B287" s="174"/>
      <c r="C287" s="174"/>
      <c r="D287" s="174"/>
      <c r="E287" s="172"/>
      <c r="F287" s="172"/>
      <c r="G287" s="172"/>
      <c r="H287" s="172"/>
      <c r="I287" s="174"/>
      <c r="J287" s="172"/>
      <c r="K287" s="172"/>
      <c r="L287" s="172"/>
      <c r="M287" s="172"/>
      <c r="N287" s="172"/>
      <c r="O287" s="172"/>
      <c r="P287" s="172"/>
      <c r="Q287" s="172"/>
      <c r="R287" s="172"/>
      <c r="S287" s="172"/>
      <c r="T287" s="172"/>
      <c r="U287" s="172"/>
      <c r="V287" s="172"/>
      <c r="W287" s="172"/>
      <c r="X287" s="172"/>
      <c r="Y287" s="172"/>
      <c r="Z287" s="172"/>
      <c r="AA287" s="172"/>
      <c r="AB287" s="172"/>
      <c r="AC287" s="172"/>
      <c r="AD287" s="172"/>
      <c r="AE287" s="172"/>
      <c r="AF287" s="172"/>
      <c r="AG287" s="172"/>
      <c r="AH287" s="172"/>
      <c r="AI287" s="172"/>
      <c r="AJ287" s="172"/>
      <c r="AK287" s="172"/>
      <c r="AL287" s="172"/>
      <c r="AM287" s="172"/>
      <c r="AN287" s="172"/>
    </row>
    <row r="288" spans="1:40" x14ac:dyDescent="0.4">
      <c r="A288" s="172"/>
      <c r="B288" s="174"/>
      <c r="C288" s="174"/>
      <c r="D288" s="174"/>
      <c r="E288" s="172"/>
      <c r="F288" s="172"/>
      <c r="G288" s="172"/>
      <c r="H288" s="172"/>
      <c r="I288" s="174"/>
      <c r="J288" s="172"/>
      <c r="K288" s="172"/>
      <c r="L288" s="172"/>
      <c r="M288" s="172"/>
      <c r="N288" s="172"/>
      <c r="O288" s="172"/>
      <c r="P288" s="172"/>
      <c r="Q288" s="172"/>
      <c r="R288" s="172"/>
      <c r="S288" s="172"/>
      <c r="T288" s="172"/>
      <c r="U288" s="172"/>
      <c r="V288" s="172"/>
      <c r="W288" s="172"/>
      <c r="X288" s="172"/>
      <c r="Y288" s="172"/>
      <c r="Z288" s="172"/>
      <c r="AA288" s="172"/>
      <c r="AB288" s="172"/>
      <c r="AC288" s="172"/>
      <c r="AD288" s="172"/>
      <c r="AE288" s="172"/>
      <c r="AF288" s="172"/>
      <c r="AG288" s="172"/>
      <c r="AH288" s="172"/>
      <c r="AI288" s="172"/>
      <c r="AJ288" s="172"/>
      <c r="AK288" s="172"/>
      <c r="AL288" s="172"/>
      <c r="AM288" s="172"/>
      <c r="AN288" s="172"/>
    </row>
    <row r="289" spans="1:40" x14ac:dyDescent="0.4">
      <c r="A289" s="172"/>
      <c r="B289" s="174"/>
      <c r="C289" s="174"/>
      <c r="D289" s="174"/>
      <c r="E289" s="172"/>
      <c r="F289" s="172"/>
      <c r="G289" s="172"/>
      <c r="H289" s="172"/>
      <c r="I289" s="174"/>
      <c r="J289" s="172"/>
      <c r="K289" s="172"/>
      <c r="L289" s="172"/>
      <c r="M289" s="172"/>
      <c r="N289" s="172"/>
      <c r="O289" s="172"/>
      <c r="P289" s="172"/>
      <c r="Q289" s="172"/>
      <c r="R289" s="172"/>
      <c r="S289" s="172"/>
      <c r="T289" s="172"/>
      <c r="U289" s="172"/>
      <c r="V289" s="172"/>
      <c r="W289" s="172"/>
      <c r="X289" s="172"/>
      <c r="Y289" s="172"/>
      <c r="Z289" s="172"/>
      <c r="AA289" s="172"/>
      <c r="AB289" s="172"/>
      <c r="AC289" s="172"/>
      <c r="AD289" s="172"/>
      <c r="AE289" s="172"/>
      <c r="AF289" s="172"/>
      <c r="AG289" s="172"/>
      <c r="AH289" s="172"/>
      <c r="AI289" s="172"/>
      <c r="AJ289" s="172"/>
      <c r="AK289" s="172"/>
      <c r="AL289" s="172"/>
      <c r="AM289" s="172"/>
      <c r="AN289" s="172"/>
    </row>
    <row r="290" spans="1:40" x14ac:dyDescent="0.4">
      <c r="A290" s="172"/>
      <c r="B290" s="174"/>
      <c r="C290" s="174"/>
      <c r="D290" s="174"/>
      <c r="E290" s="172"/>
      <c r="F290" s="172"/>
      <c r="G290" s="172"/>
      <c r="H290" s="172"/>
      <c r="I290" s="174"/>
      <c r="J290" s="172"/>
      <c r="K290" s="172"/>
      <c r="L290" s="172"/>
      <c r="M290" s="172"/>
      <c r="N290" s="172"/>
      <c r="O290" s="172"/>
      <c r="P290" s="172"/>
      <c r="Q290" s="172"/>
      <c r="R290" s="172"/>
      <c r="S290" s="172"/>
      <c r="T290" s="172"/>
      <c r="U290" s="172"/>
      <c r="V290" s="172"/>
      <c r="W290" s="172"/>
      <c r="X290" s="172"/>
      <c r="Y290" s="172"/>
      <c r="Z290" s="172"/>
      <c r="AA290" s="172"/>
      <c r="AB290" s="172"/>
      <c r="AC290" s="172"/>
      <c r="AD290" s="172"/>
      <c r="AE290" s="172"/>
      <c r="AF290" s="172"/>
      <c r="AG290" s="172"/>
      <c r="AH290" s="172"/>
      <c r="AI290" s="172"/>
      <c r="AJ290" s="172"/>
      <c r="AK290" s="172"/>
      <c r="AL290" s="172"/>
      <c r="AM290" s="172"/>
      <c r="AN290" s="172"/>
    </row>
    <row r="291" spans="1:40" x14ac:dyDescent="0.4">
      <c r="A291" s="172"/>
      <c r="B291" s="174"/>
      <c r="C291" s="174"/>
      <c r="D291" s="174"/>
      <c r="E291" s="172"/>
      <c r="F291" s="172"/>
      <c r="G291" s="172"/>
      <c r="H291" s="172"/>
      <c r="I291" s="174"/>
      <c r="J291" s="172"/>
      <c r="K291" s="172"/>
      <c r="L291" s="172"/>
      <c r="M291" s="172"/>
      <c r="N291" s="172"/>
      <c r="O291" s="172"/>
      <c r="P291" s="172"/>
      <c r="Q291" s="172"/>
      <c r="R291" s="172"/>
      <c r="S291" s="172"/>
      <c r="T291" s="172"/>
      <c r="U291" s="172"/>
      <c r="V291" s="172"/>
      <c r="W291" s="172"/>
      <c r="X291" s="172"/>
      <c r="Y291" s="172"/>
      <c r="Z291" s="172"/>
      <c r="AA291" s="172"/>
      <c r="AB291" s="172"/>
      <c r="AC291" s="172"/>
      <c r="AD291" s="172"/>
      <c r="AE291" s="172"/>
      <c r="AF291" s="172"/>
      <c r="AG291" s="172"/>
      <c r="AH291" s="172"/>
      <c r="AI291" s="172"/>
      <c r="AJ291" s="172"/>
      <c r="AK291" s="172"/>
      <c r="AL291" s="172"/>
      <c r="AM291" s="172"/>
      <c r="AN291" s="172"/>
    </row>
    <row r="292" spans="1:40" x14ac:dyDescent="0.4">
      <c r="A292" s="172"/>
      <c r="B292" s="174"/>
      <c r="C292" s="174"/>
      <c r="D292" s="174"/>
      <c r="E292" s="172"/>
      <c r="F292" s="172"/>
      <c r="G292" s="172"/>
      <c r="H292" s="172"/>
      <c r="I292" s="174"/>
      <c r="J292" s="172"/>
      <c r="K292" s="172"/>
      <c r="L292" s="172"/>
      <c r="M292" s="172"/>
      <c r="N292" s="172"/>
      <c r="O292" s="172"/>
      <c r="P292" s="172"/>
      <c r="Q292" s="172"/>
      <c r="R292" s="172"/>
      <c r="S292" s="172"/>
      <c r="T292" s="172"/>
      <c r="U292" s="172"/>
      <c r="V292" s="172"/>
      <c r="W292" s="172"/>
      <c r="X292" s="172"/>
      <c r="Y292" s="172"/>
      <c r="Z292" s="172"/>
      <c r="AA292" s="172"/>
      <c r="AB292" s="172"/>
      <c r="AC292" s="172"/>
      <c r="AD292" s="172"/>
      <c r="AE292" s="172"/>
      <c r="AF292" s="172"/>
      <c r="AG292" s="172"/>
      <c r="AH292" s="172"/>
      <c r="AI292" s="172"/>
      <c r="AJ292" s="172"/>
      <c r="AK292" s="172"/>
      <c r="AL292" s="172"/>
      <c r="AM292" s="172"/>
      <c r="AN292" s="172"/>
    </row>
    <row r="293" spans="1:40" x14ac:dyDescent="0.4">
      <c r="A293" s="172"/>
      <c r="B293" s="174"/>
      <c r="C293" s="174"/>
      <c r="D293" s="174"/>
      <c r="E293" s="172"/>
      <c r="F293" s="172"/>
      <c r="G293" s="172"/>
      <c r="H293" s="172"/>
      <c r="I293" s="174"/>
      <c r="J293" s="172"/>
      <c r="K293" s="172"/>
      <c r="L293" s="172"/>
      <c r="M293" s="172"/>
      <c r="N293" s="172"/>
      <c r="O293" s="172"/>
      <c r="P293" s="172"/>
      <c r="Q293" s="172"/>
      <c r="R293" s="172"/>
      <c r="S293" s="172"/>
      <c r="T293" s="172"/>
      <c r="U293" s="172"/>
      <c r="V293" s="172"/>
      <c r="W293" s="172"/>
      <c r="X293" s="172"/>
      <c r="Y293" s="172"/>
      <c r="Z293" s="172"/>
      <c r="AA293" s="172"/>
      <c r="AB293" s="172"/>
      <c r="AC293" s="172"/>
      <c r="AD293" s="172"/>
      <c r="AE293" s="172"/>
      <c r="AF293" s="172"/>
      <c r="AG293" s="172"/>
      <c r="AH293" s="172"/>
      <c r="AI293" s="172"/>
      <c r="AJ293" s="172"/>
      <c r="AK293" s="172"/>
      <c r="AL293" s="172"/>
      <c r="AM293" s="172"/>
      <c r="AN293" s="172"/>
    </row>
    <row r="294" spans="1:40" x14ac:dyDescent="0.4">
      <c r="A294" s="172"/>
      <c r="B294" s="174"/>
      <c r="C294" s="174"/>
      <c r="D294" s="174"/>
      <c r="E294" s="172"/>
      <c r="F294" s="172"/>
      <c r="G294" s="172"/>
      <c r="H294" s="172"/>
      <c r="I294" s="174"/>
      <c r="J294" s="172"/>
      <c r="K294" s="172"/>
      <c r="L294" s="172"/>
      <c r="M294" s="172"/>
      <c r="N294" s="172"/>
      <c r="O294" s="172"/>
      <c r="P294" s="172"/>
      <c r="Q294" s="172"/>
      <c r="R294" s="172"/>
      <c r="S294" s="172"/>
      <c r="T294" s="172"/>
      <c r="U294" s="172"/>
      <c r="V294" s="172"/>
      <c r="W294" s="172"/>
      <c r="X294" s="172"/>
      <c r="Y294" s="172"/>
      <c r="Z294" s="172"/>
      <c r="AA294" s="172"/>
      <c r="AB294" s="172"/>
      <c r="AC294" s="172"/>
      <c r="AD294" s="172"/>
      <c r="AE294" s="172"/>
      <c r="AF294" s="172"/>
      <c r="AG294" s="172"/>
      <c r="AH294" s="172"/>
      <c r="AI294" s="172"/>
      <c r="AJ294" s="172"/>
      <c r="AK294" s="172"/>
      <c r="AL294" s="172"/>
      <c r="AM294" s="172"/>
      <c r="AN294" s="172"/>
    </row>
    <row r="295" spans="1:40" x14ac:dyDescent="0.4">
      <c r="A295" s="172"/>
      <c r="B295" s="174"/>
      <c r="C295" s="174"/>
      <c r="D295" s="174"/>
      <c r="E295" s="172"/>
      <c r="F295" s="172"/>
      <c r="G295" s="172"/>
      <c r="H295" s="172"/>
      <c r="I295" s="174"/>
      <c r="J295" s="172"/>
      <c r="K295" s="172"/>
      <c r="L295" s="172"/>
      <c r="M295" s="172"/>
      <c r="N295" s="172"/>
      <c r="O295" s="172"/>
      <c r="P295" s="172"/>
      <c r="Q295" s="172"/>
      <c r="R295" s="172"/>
      <c r="S295" s="172"/>
      <c r="T295" s="172"/>
      <c r="U295" s="172"/>
      <c r="V295" s="172"/>
      <c r="W295" s="172"/>
      <c r="X295" s="172"/>
      <c r="Y295" s="172"/>
      <c r="Z295" s="172"/>
      <c r="AA295" s="172"/>
      <c r="AB295" s="172"/>
      <c r="AC295" s="172"/>
      <c r="AD295" s="172"/>
      <c r="AE295" s="172"/>
      <c r="AF295" s="172"/>
      <c r="AG295" s="172"/>
      <c r="AH295" s="172"/>
      <c r="AI295" s="172"/>
      <c r="AJ295" s="172"/>
      <c r="AK295" s="172"/>
      <c r="AL295" s="172"/>
      <c r="AM295" s="172"/>
      <c r="AN295" s="172"/>
    </row>
    <row r="296" spans="1:40" x14ac:dyDescent="0.4">
      <c r="A296" s="172"/>
      <c r="B296" s="174"/>
      <c r="C296" s="174"/>
      <c r="D296" s="174"/>
      <c r="E296" s="172"/>
      <c r="F296" s="172"/>
      <c r="G296" s="172"/>
      <c r="H296" s="172"/>
      <c r="I296" s="174"/>
      <c r="J296" s="172"/>
      <c r="K296" s="172"/>
      <c r="L296" s="172"/>
      <c r="M296" s="172"/>
      <c r="N296" s="172"/>
      <c r="O296" s="172"/>
      <c r="P296" s="172"/>
      <c r="Q296" s="172"/>
      <c r="R296" s="172"/>
      <c r="S296" s="172"/>
      <c r="T296" s="172"/>
      <c r="U296" s="172"/>
      <c r="V296" s="172"/>
      <c r="W296" s="172"/>
      <c r="X296" s="172"/>
      <c r="Y296" s="172"/>
      <c r="Z296" s="172"/>
      <c r="AA296" s="172"/>
      <c r="AB296" s="172"/>
      <c r="AC296" s="172"/>
      <c r="AD296" s="172"/>
      <c r="AE296" s="172"/>
      <c r="AF296" s="172"/>
      <c r="AG296" s="172"/>
      <c r="AH296" s="172"/>
      <c r="AI296" s="172"/>
      <c r="AJ296" s="172"/>
      <c r="AK296" s="172"/>
      <c r="AL296" s="172"/>
      <c r="AM296" s="172"/>
      <c r="AN296" s="172"/>
    </row>
    <row r="297" spans="1:40" x14ac:dyDescent="0.4">
      <c r="A297" s="172"/>
      <c r="B297" s="174"/>
      <c r="C297" s="174"/>
      <c r="D297" s="174"/>
      <c r="E297" s="172"/>
      <c r="F297" s="172"/>
      <c r="G297" s="172"/>
      <c r="H297" s="172"/>
      <c r="I297" s="174"/>
      <c r="J297" s="172"/>
      <c r="K297" s="172"/>
      <c r="L297" s="172"/>
      <c r="M297" s="172"/>
      <c r="N297" s="172"/>
      <c r="O297" s="172"/>
      <c r="P297" s="172"/>
      <c r="Q297" s="172"/>
      <c r="R297" s="172"/>
      <c r="S297" s="172"/>
      <c r="T297" s="172"/>
      <c r="U297" s="172"/>
      <c r="V297" s="172"/>
      <c r="W297" s="172"/>
      <c r="X297" s="172"/>
      <c r="Y297" s="172"/>
      <c r="Z297" s="172"/>
      <c r="AA297" s="172"/>
      <c r="AB297" s="172"/>
      <c r="AC297" s="172"/>
      <c r="AD297" s="172"/>
      <c r="AE297" s="172"/>
      <c r="AF297" s="172"/>
      <c r="AG297" s="172"/>
      <c r="AH297" s="172"/>
      <c r="AI297" s="172"/>
      <c r="AJ297" s="172"/>
      <c r="AK297" s="172"/>
      <c r="AL297" s="172"/>
      <c r="AM297" s="172"/>
      <c r="AN297" s="172"/>
    </row>
    <row r="298" spans="1:40" x14ac:dyDescent="0.4">
      <c r="A298" s="172"/>
      <c r="B298" s="174"/>
      <c r="C298" s="174"/>
      <c r="D298" s="174"/>
      <c r="E298" s="172"/>
      <c r="F298" s="172"/>
      <c r="G298" s="172"/>
      <c r="H298" s="172"/>
      <c r="I298" s="174"/>
      <c r="J298" s="172"/>
      <c r="K298" s="172"/>
      <c r="L298" s="172"/>
      <c r="M298" s="172"/>
      <c r="N298" s="172"/>
      <c r="O298" s="172"/>
      <c r="P298" s="172"/>
      <c r="Q298" s="172"/>
      <c r="R298" s="172"/>
      <c r="S298" s="172"/>
      <c r="T298" s="172"/>
      <c r="U298" s="172"/>
      <c r="V298" s="172"/>
      <c r="W298" s="172"/>
      <c r="X298" s="172"/>
      <c r="Y298" s="172"/>
      <c r="Z298" s="172"/>
      <c r="AA298" s="172"/>
      <c r="AB298" s="172"/>
      <c r="AC298" s="172"/>
      <c r="AD298" s="172"/>
      <c r="AE298" s="172"/>
      <c r="AF298" s="172"/>
      <c r="AG298" s="172"/>
      <c r="AH298" s="172"/>
      <c r="AI298" s="172"/>
      <c r="AJ298" s="172"/>
      <c r="AK298" s="172"/>
      <c r="AL298" s="172"/>
      <c r="AM298" s="172"/>
      <c r="AN298" s="172"/>
    </row>
    <row r="299" spans="1:40" x14ac:dyDescent="0.4">
      <c r="A299" s="172"/>
      <c r="B299" s="174"/>
      <c r="C299" s="174"/>
      <c r="D299" s="174"/>
      <c r="E299" s="172"/>
      <c r="F299" s="172"/>
      <c r="G299" s="172"/>
      <c r="H299" s="172"/>
      <c r="I299" s="174"/>
      <c r="J299" s="172"/>
      <c r="K299" s="172"/>
      <c r="L299" s="172"/>
      <c r="M299" s="172"/>
      <c r="N299" s="172"/>
      <c r="O299" s="172"/>
      <c r="P299" s="172"/>
      <c r="Q299" s="172"/>
      <c r="R299" s="172"/>
      <c r="S299" s="172"/>
      <c r="T299" s="172"/>
      <c r="U299" s="172"/>
      <c r="V299" s="172"/>
      <c r="W299" s="172"/>
      <c r="X299" s="172"/>
      <c r="Y299" s="172"/>
      <c r="Z299" s="172"/>
      <c r="AA299" s="172"/>
      <c r="AB299" s="172"/>
      <c r="AC299" s="172"/>
      <c r="AD299" s="172"/>
      <c r="AE299" s="172"/>
      <c r="AF299" s="172"/>
      <c r="AG299" s="172"/>
      <c r="AH299" s="172"/>
      <c r="AI299" s="172"/>
      <c r="AJ299" s="172"/>
      <c r="AK299" s="172"/>
      <c r="AL299" s="172"/>
      <c r="AM299" s="172"/>
      <c r="AN299" s="172"/>
    </row>
    <row r="300" spans="1:40" x14ac:dyDescent="0.4">
      <c r="A300" s="172"/>
      <c r="B300" s="174"/>
      <c r="C300" s="174"/>
      <c r="D300" s="174"/>
      <c r="E300" s="172"/>
      <c r="F300" s="172"/>
      <c r="G300" s="172"/>
      <c r="H300" s="172"/>
      <c r="I300" s="174"/>
      <c r="J300" s="172"/>
      <c r="K300" s="172"/>
      <c r="L300" s="172"/>
      <c r="M300" s="172"/>
      <c r="N300" s="172"/>
      <c r="O300" s="172"/>
      <c r="P300" s="172"/>
      <c r="Q300" s="172"/>
      <c r="R300" s="172"/>
      <c r="S300" s="172"/>
      <c r="T300" s="172"/>
      <c r="U300" s="172"/>
      <c r="V300" s="172"/>
      <c r="W300" s="172"/>
      <c r="X300" s="172"/>
      <c r="Y300" s="172"/>
      <c r="Z300" s="172"/>
      <c r="AA300" s="172"/>
      <c r="AB300" s="172"/>
      <c r="AC300" s="172"/>
      <c r="AD300" s="172"/>
      <c r="AE300" s="172"/>
      <c r="AF300" s="172"/>
      <c r="AG300" s="172"/>
      <c r="AH300" s="172"/>
      <c r="AI300" s="172"/>
      <c r="AJ300" s="172"/>
      <c r="AK300" s="172"/>
      <c r="AL300" s="172"/>
      <c r="AM300" s="172"/>
      <c r="AN300" s="172"/>
    </row>
    <row r="301" spans="1:40" x14ac:dyDescent="0.4">
      <c r="A301" s="172"/>
      <c r="B301" s="174"/>
      <c r="C301" s="174"/>
      <c r="D301" s="174"/>
      <c r="E301" s="172"/>
      <c r="F301" s="172"/>
      <c r="G301" s="172"/>
      <c r="H301" s="172"/>
      <c r="I301" s="174"/>
      <c r="J301" s="172"/>
      <c r="K301" s="172"/>
      <c r="L301" s="172"/>
      <c r="M301" s="172"/>
      <c r="N301" s="172"/>
      <c r="O301" s="172"/>
      <c r="P301" s="172"/>
      <c r="Q301" s="172"/>
      <c r="R301" s="172"/>
      <c r="S301" s="172"/>
      <c r="T301" s="172"/>
      <c r="U301" s="172"/>
      <c r="V301" s="172"/>
      <c r="W301" s="172"/>
      <c r="X301" s="172"/>
      <c r="Y301" s="172"/>
      <c r="Z301" s="172"/>
      <c r="AA301" s="172"/>
      <c r="AB301" s="172"/>
      <c r="AC301" s="172"/>
      <c r="AD301" s="172"/>
      <c r="AE301" s="172"/>
      <c r="AF301" s="172"/>
      <c r="AG301" s="172"/>
      <c r="AH301" s="172"/>
      <c r="AI301" s="172"/>
      <c r="AJ301" s="172"/>
      <c r="AK301" s="172"/>
      <c r="AL301" s="172"/>
      <c r="AM301" s="172"/>
      <c r="AN301" s="172"/>
    </row>
    <row r="302" spans="1:40" x14ac:dyDescent="0.4">
      <c r="A302" s="172"/>
      <c r="B302" s="174"/>
      <c r="C302" s="174"/>
      <c r="D302" s="174"/>
      <c r="E302" s="172"/>
      <c r="F302" s="172"/>
      <c r="G302" s="172"/>
      <c r="H302" s="172"/>
      <c r="I302" s="174"/>
      <c r="J302" s="172"/>
      <c r="K302" s="172"/>
      <c r="L302" s="172"/>
      <c r="M302" s="172"/>
      <c r="N302" s="172"/>
      <c r="O302" s="172"/>
      <c r="P302" s="172"/>
      <c r="Q302" s="172"/>
      <c r="R302" s="172"/>
      <c r="S302" s="172"/>
      <c r="T302" s="172"/>
      <c r="U302" s="172"/>
      <c r="V302" s="172"/>
      <c r="W302" s="172"/>
      <c r="X302" s="172"/>
      <c r="Y302" s="172"/>
      <c r="Z302" s="172"/>
      <c r="AA302" s="172"/>
      <c r="AB302" s="172"/>
      <c r="AC302" s="172"/>
      <c r="AD302" s="172"/>
      <c r="AE302" s="172"/>
      <c r="AF302" s="172"/>
      <c r="AG302" s="172"/>
      <c r="AH302" s="172"/>
      <c r="AI302" s="172"/>
      <c r="AJ302" s="172"/>
      <c r="AK302" s="172"/>
      <c r="AL302" s="172"/>
      <c r="AM302" s="172"/>
      <c r="AN302" s="172"/>
    </row>
    <row r="303" spans="1:40" x14ac:dyDescent="0.4">
      <c r="A303" s="172"/>
      <c r="B303" s="174"/>
      <c r="C303" s="174"/>
      <c r="D303" s="174"/>
      <c r="E303" s="172"/>
      <c r="F303" s="172"/>
      <c r="G303" s="172"/>
      <c r="H303" s="172"/>
      <c r="I303" s="174"/>
      <c r="J303" s="172"/>
      <c r="K303" s="172"/>
      <c r="L303" s="172"/>
      <c r="M303" s="172"/>
      <c r="N303" s="172"/>
      <c r="O303" s="172"/>
      <c r="P303" s="172"/>
      <c r="Q303" s="172"/>
      <c r="R303" s="172"/>
      <c r="S303" s="172"/>
      <c r="T303" s="172"/>
      <c r="U303" s="172"/>
      <c r="V303" s="172"/>
      <c r="W303" s="172"/>
      <c r="X303" s="172"/>
      <c r="Y303" s="172"/>
      <c r="Z303" s="172"/>
      <c r="AA303" s="172"/>
      <c r="AB303" s="172"/>
      <c r="AC303" s="172"/>
      <c r="AD303" s="172"/>
      <c r="AE303" s="172"/>
      <c r="AF303" s="172"/>
      <c r="AG303" s="172"/>
      <c r="AH303" s="172"/>
      <c r="AI303" s="172"/>
      <c r="AJ303" s="172"/>
      <c r="AK303" s="172"/>
      <c r="AL303" s="172"/>
      <c r="AM303" s="172"/>
      <c r="AN303" s="172"/>
    </row>
    <row r="304" spans="1:40" x14ac:dyDescent="0.4">
      <c r="A304" s="172"/>
      <c r="B304" s="174"/>
      <c r="C304" s="174"/>
      <c r="D304" s="174"/>
      <c r="E304" s="172"/>
      <c r="F304" s="172"/>
      <c r="G304" s="172"/>
      <c r="H304" s="172"/>
      <c r="I304" s="174"/>
      <c r="J304" s="172"/>
      <c r="K304" s="172"/>
      <c r="L304" s="172"/>
      <c r="M304" s="172"/>
      <c r="N304" s="172"/>
      <c r="O304" s="172"/>
      <c r="P304" s="172"/>
      <c r="Q304" s="172"/>
      <c r="R304" s="172"/>
      <c r="S304" s="172"/>
      <c r="T304" s="172"/>
      <c r="U304" s="172"/>
      <c r="V304" s="172"/>
      <c r="W304" s="172"/>
      <c r="X304" s="172"/>
      <c r="Y304" s="172"/>
      <c r="Z304" s="172"/>
      <c r="AA304" s="172"/>
      <c r="AB304" s="172"/>
      <c r="AC304" s="172"/>
      <c r="AD304" s="172"/>
      <c r="AE304" s="172"/>
      <c r="AF304" s="172"/>
      <c r="AG304" s="172"/>
      <c r="AH304" s="172"/>
      <c r="AI304" s="172"/>
      <c r="AJ304" s="172"/>
      <c r="AK304" s="172"/>
      <c r="AL304" s="172"/>
      <c r="AM304" s="172"/>
      <c r="AN304" s="172"/>
    </row>
    <row r="305" spans="1:40" x14ac:dyDescent="0.4">
      <c r="A305" s="172"/>
      <c r="B305" s="174"/>
      <c r="C305" s="174"/>
      <c r="D305" s="174"/>
      <c r="E305" s="172"/>
      <c r="F305" s="172"/>
      <c r="G305" s="172"/>
      <c r="H305" s="172"/>
      <c r="I305" s="174"/>
      <c r="J305" s="172"/>
      <c r="K305" s="172"/>
      <c r="L305" s="172"/>
      <c r="M305" s="172"/>
      <c r="N305" s="172"/>
      <c r="O305" s="172"/>
      <c r="P305" s="172"/>
      <c r="Q305" s="172"/>
      <c r="R305" s="172"/>
      <c r="S305" s="172"/>
      <c r="T305" s="172"/>
      <c r="U305" s="172"/>
      <c r="V305" s="172"/>
      <c r="W305" s="172"/>
      <c r="X305" s="172"/>
      <c r="Y305" s="172"/>
      <c r="Z305" s="172"/>
      <c r="AA305" s="172"/>
      <c r="AB305" s="172"/>
      <c r="AC305" s="172"/>
      <c r="AD305" s="172"/>
      <c r="AE305" s="172"/>
      <c r="AF305" s="172"/>
      <c r="AG305" s="172"/>
      <c r="AH305" s="172"/>
      <c r="AI305" s="172"/>
      <c r="AJ305" s="172"/>
      <c r="AK305" s="172"/>
      <c r="AL305" s="172"/>
      <c r="AM305" s="172"/>
      <c r="AN305" s="172"/>
    </row>
    <row r="306" spans="1:40" x14ac:dyDescent="0.4">
      <c r="A306" s="172"/>
      <c r="B306" s="174"/>
      <c r="C306" s="174"/>
      <c r="D306" s="174"/>
      <c r="E306" s="172"/>
      <c r="F306" s="172"/>
      <c r="G306" s="172"/>
      <c r="H306" s="172"/>
      <c r="I306" s="174"/>
      <c r="J306" s="172"/>
      <c r="K306" s="172"/>
      <c r="L306" s="172"/>
      <c r="M306" s="172"/>
      <c r="N306" s="172"/>
      <c r="O306" s="172"/>
      <c r="P306" s="172"/>
      <c r="Q306" s="172"/>
      <c r="R306" s="172"/>
      <c r="S306" s="172"/>
      <c r="T306" s="172"/>
      <c r="U306" s="172"/>
      <c r="V306" s="172"/>
      <c r="W306" s="172"/>
      <c r="X306" s="172"/>
      <c r="Y306" s="172"/>
      <c r="Z306" s="172"/>
      <c r="AA306" s="172"/>
      <c r="AB306" s="172"/>
      <c r="AC306" s="172"/>
      <c r="AD306" s="172"/>
      <c r="AE306" s="172"/>
      <c r="AF306" s="172"/>
      <c r="AG306" s="172"/>
      <c r="AH306" s="172"/>
      <c r="AI306" s="172"/>
      <c r="AJ306" s="172"/>
      <c r="AK306" s="172"/>
      <c r="AL306" s="172"/>
      <c r="AM306" s="172"/>
      <c r="AN306" s="172"/>
    </row>
    <row r="307" spans="1:40" x14ac:dyDescent="0.4">
      <c r="A307" s="172"/>
      <c r="B307" s="174"/>
      <c r="C307" s="174"/>
      <c r="D307" s="174"/>
      <c r="E307" s="172"/>
      <c r="F307" s="172"/>
      <c r="G307" s="172"/>
      <c r="H307" s="172"/>
      <c r="I307" s="174"/>
      <c r="J307" s="172"/>
      <c r="K307" s="172"/>
      <c r="L307" s="172"/>
      <c r="M307" s="172"/>
      <c r="N307" s="172"/>
      <c r="O307" s="172"/>
      <c r="P307" s="172"/>
      <c r="Q307" s="172"/>
      <c r="R307" s="172"/>
      <c r="S307" s="172"/>
      <c r="T307" s="172"/>
      <c r="U307" s="172"/>
      <c r="V307" s="172"/>
      <c r="W307" s="172"/>
      <c r="X307" s="172"/>
      <c r="Y307" s="172"/>
      <c r="Z307" s="172"/>
      <c r="AA307" s="172"/>
      <c r="AB307" s="172"/>
      <c r="AC307" s="172"/>
      <c r="AD307" s="172"/>
      <c r="AE307" s="172"/>
      <c r="AF307" s="172"/>
      <c r="AG307" s="172"/>
      <c r="AH307" s="172"/>
      <c r="AI307" s="172"/>
      <c r="AJ307" s="172"/>
      <c r="AK307" s="172"/>
      <c r="AL307" s="172"/>
      <c r="AM307" s="172"/>
      <c r="AN307" s="172"/>
    </row>
    <row r="308" spans="1:40" x14ac:dyDescent="0.4">
      <c r="A308" s="172"/>
      <c r="B308" s="174"/>
      <c r="C308" s="174"/>
      <c r="D308" s="174"/>
      <c r="E308" s="172"/>
      <c r="F308" s="172"/>
      <c r="G308" s="172"/>
      <c r="H308" s="172"/>
      <c r="I308" s="174"/>
      <c r="J308" s="172"/>
      <c r="K308" s="172"/>
      <c r="L308" s="172"/>
      <c r="M308" s="172"/>
      <c r="N308" s="172"/>
      <c r="O308" s="172"/>
      <c r="P308" s="172"/>
      <c r="Q308" s="172"/>
      <c r="R308" s="172"/>
      <c r="S308" s="172"/>
      <c r="T308" s="172"/>
      <c r="U308" s="172"/>
      <c r="V308" s="172"/>
      <c r="W308" s="172"/>
      <c r="X308" s="172"/>
      <c r="Y308" s="172"/>
      <c r="Z308" s="172"/>
      <c r="AA308" s="172"/>
      <c r="AB308" s="172"/>
      <c r="AC308" s="172"/>
      <c r="AD308" s="172"/>
      <c r="AE308" s="172"/>
      <c r="AF308" s="172"/>
      <c r="AG308" s="172"/>
      <c r="AH308" s="172"/>
      <c r="AI308" s="172"/>
      <c r="AJ308" s="172"/>
      <c r="AK308" s="172"/>
      <c r="AL308" s="172"/>
      <c r="AM308" s="172"/>
      <c r="AN308" s="172"/>
    </row>
    <row r="309" spans="1:40" x14ac:dyDescent="0.4">
      <c r="A309" s="172"/>
      <c r="B309" s="174"/>
      <c r="C309" s="174"/>
      <c r="D309" s="174"/>
      <c r="E309" s="172"/>
      <c r="F309" s="172"/>
      <c r="G309" s="172"/>
      <c r="H309" s="172"/>
      <c r="I309" s="174"/>
      <c r="J309" s="172"/>
      <c r="K309" s="172"/>
      <c r="L309" s="172"/>
      <c r="M309" s="172"/>
      <c r="N309" s="172"/>
      <c r="O309" s="172"/>
      <c r="P309" s="172"/>
      <c r="Q309" s="172"/>
      <c r="R309" s="172"/>
      <c r="S309" s="172"/>
      <c r="T309" s="172"/>
      <c r="U309" s="172"/>
      <c r="V309" s="172"/>
      <c r="W309" s="172"/>
      <c r="X309" s="172"/>
      <c r="Y309" s="172"/>
      <c r="Z309" s="172"/>
      <c r="AA309" s="172"/>
      <c r="AB309" s="172"/>
      <c r="AC309" s="172"/>
      <c r="AD309" s="172"/>
      <c r="AE309" s="172"/>
      <c r="AF309" s="172"/>
      <c r="AG309" s="172"/>
      <c r="AH309" s="172"/>
      <c r="AI309" s="172"/>
      <c r="AJ309" s="172"/>
      <c r="AK309" s="172"/>
      <c r="AL309" s="172"/>
      <c r="AM309" s="172"/>
      <c r="AN309" s="172"/>
    </row>
    <row r="310" spans="1:40" x14ac:dyDescent="0.4">
      <c r="A310" s="172"/>
      <c r="B310" s="174"/>
      <c r="C310" s="174"/>
      <c r="D310" s="174"/>
      <c r="E310" s="172"/>
      <c r="F310" s="172"/>
      <c r="G310" s="172"/>
      <c r="H310" s="172"/>
      <c r="I310" s="174"/>
      <c r="J310" s="172"/>
      <c r="K310" s="172"/>
      <c r="L310" s="172"/>
      <c r="M310" s="172"/>
      <c r="N310" s="172"/>
      <c r="O310" s="172"/>
      <c r="P310" s="172"/>
      <c r="Q310" s="172"/>
      <c r="R310" s="172"/>
      <c r="S310" s="172"/>
      <c r="T310" s="172"/>
      <c r="U310" s="172"/>
      <c r="V310" s="172"/>
      <c r="W310" s="172"/>
      <c r="X310" s="172"/>
      <c r="Y310" s="172"/>
      <c r="Z310" s="172"/>
      <c r="AA310" s="172"/>
      <c r="AB310" s="172"/>
      <c r="AC310" s="172"/>
      <c r="AD310" s="172"/>
      <c r="AE310" s="172"/>
      <c r="AF310" s="172"/>
      <c r="AG310" s="172"/>
      <c r="AH310" s="172"/>
      <c r="AI310" s="172"/>
      <c r="AJ310" s="172"/>
      <c r="AK310" s="172"/>
      <c r="AL310" s="172"/>
      <c r="AM310" s="172"/>
      <c r="AN310" s="172"/>
    </row>
    <row r="311" spans="1:40" x14ac:dyDescent="0.4">
      <c r="A311" s="172"/>
      <c r="B311" s="174"/>
      <c r="C311" s="174"/>
      <c r="D311" s="174"/>
      <c r="E311" s="172"/>
      <c r="F311" s="172"/>
      <c r="G311" s="172"/>
      <c r="H311" s="172"/>
      <c r="I311" s="174"/>
      <c r="J311" s="172"/>
      <c r="K311" s="172"/>
      <c r="L311" s="172"/>
      <c r="M311" s="172"/>
      <c r="N311" s="172"/>
      <c r="O311" s="172"/>
      <c r="P311" s="172"/>
      <c r="Q311" s="172"/>
      <c r="R311" s="172"/>
      <c r="S311" s="172"/>
      <c r="T311" s="172"/>
      <c r="U311" s="172"/>
      <c r="V311" s="172"/>
      <c r="W311" s="172"/>
      <c r="X311" s="172"/>
      <c r="Y311" s="172"/>
      <c r="Z311" s="172"/>
      <c r="AA311" s="172"/>
      <c r="AB311" s="172"/>
      <c r="AC311" s="172"/>
      <c r="AD311" s="172"/>
      <c r="AE311" s="172"/>
      <c r="AF311" s="172"/>
      <c r="AG311" s="172"/>
      <c r="AH311" s="172"/>
      <c r="AI311" s="172"/>
      <c r="AJ311" s="172"/>
      <c r="AK311" s="172"/>
      <c r="AL311" s="172"/>
      <c r="AM311" s="172"/>
      <c r="AN311" s="172"/>
    </row>
    <row r="312" spans="1:40" x14ac:dyDescent="0.4">
      <c r="A312" s="172"/>
      <c r="B312" s="174"/>
      <c r="C312" s="174"/>
      <c r="D312" s="174"/>
      <c r="E312" s="172"/>
      <c r="F312" s="172"/>
      <c r="G312" s="172"/>
      <c r="H312" s="172"/>
      <c r="I312" s="174"/>
      <c r="J312" s="172"/>
      <c r="K312" s="172"/>
      <c r="L312" s="172"/>
      <c r="M312" s="172"/>
      <c r="N312" s="172"/>
      <c r="O312" s="172"/>
      <c r="P312" s="172"/>
      <c r="Q312" s="172"/>
      <c r="R312" s="172"/>
      <c r="S312" s="172"/>
      <c r="T312" s="172"/>
      <c r="U312" s="172"/>
      <c r="V312" s="172"/>
      <c r="W312" s="172"/>
      <c r="X312" s="172"/>
      <c r="Y312" s="172"/>
      <c r="Z312" s="172"/>
      <c r="AA312" s="172"/>
      <c r="AB312" s="172"/>
      <c r="AC312" s="172"/>
      <c r="AD312" s="172"/>
      <c r="AE312" s="172"/>
      <c r="AF312" s="172"/>
      <c r="AG312" s="172"/>
      <c r="AH312" s="172"/>
      <c r="AI312" s="172"/>
      <c r="AJ312" s="172"/>
      <c r="AK312" s="172"/>
      <c r="AL312" s="172"/>
      <c r="AM312" s="172"/>
      <c r="AN312" s="172"/>
    </row>
    <row r="313" spans="1:40" x14ac:dyDescent="0.4">
      <c r="A313" s="172"/>
      <c r="B313" s="174"/>
      <c r="C313" s="174"/>
      <c r="D313" s="174"/>
      <c r="E313" s="172"/>
      <c r="F313" s="172"/>
      <c r="G313" s="172"/>
      <c r="H313" s="172"/>
      <c r="I313" s="174"/>
      <c r="J313" s="172"/>
      <c r="K313" s="172"/>
      <c r="L313" s="172"/>
      <c r="M313" s="172"/>
      <c r="N313" s="172"/>
      <c r="O313" s="172"/>
      <c r="P313" s="172"/>
      <c r="Q313" s="172"/>
      <c r="R313" s="172"/>
      <c r="S313" s="172"/>
      <c r="T313" s="172"/>
      <c r="U313" s="172"/>
      <c r="V313" s="172"/>
      <c r="W313" s="172"/>
      <c r="X313" s="172"/>
      <c r="Y313" s="172"/>
      <c r="Z313" s="172"/>
      <c r="AA313" s="172"/>
      <c r="AB313" s="172"/>
      <c r="AC313" s="172"/>
      <c r="AD313" s="172"/>
      <c r="AE313" s="172"/>
      <c r="AF313" s="172"/>
      <c r="AG313" s="172"/>
      <c r="AH313" s="172"/>
      <c r="AI313" s="172"/>
      <c r="AJ313" s="172"/>
      <c r="AK313" s="172"/>
      <c r="AL313" s="172"/>
      <c r="AM313" s="172"/>
      <c r="AN313" s="172"/>
    </row>
    <row r="314" spans="1:40" x14ac:dyDescent="0.4">
      <c r="A314" s="172"/>
      <c r="B314" s="174"/>
      <c r="C314" s="174"/>
      <c r="D314" s="174"/>
      <c r="E314" s="172"/>
      <c r="F314" s="172"/>
      <c r="G314" s="172"/>
      <c r="H314" s="172"/>
      <c r="I314" s="174"/>
      <c r="J314" s="172"/>
      <c r="K314" s="172"/>
      <c r="L314" s="172"/>
      <c r="M314" s="172"/>
      <c r="N314" s="172"/>
      <c r="O314" s="172"/>
      <c r="P314" s="172"/>
      <c r="Q314" s="172"/>
      <c r="R314" s="172"/>
      <c r="S314" s="172"/>
      <c r="T314" s="172"/>
      <c r="U314" s="172"/>
      <c r="V314" s="172"/>
      <c r="W314" s="172"/>
      <c r="X314" s="172"/>
      <c r="Y314" s="172"/>
      <c r="Z314" s="172"/>
      <c r="AA314" s="172"/>
      <c r="AB314" s="172"/>
      <c r="AC314" s="172"/>
      <c r="AD314" s="172"/>
      <c r="AE314" s="172"/>
      <c r="AF314" s="172"/>
      <c r="AG314" s="172"/>
      <c r="AH314" s="172"/>
      <c r="AI314" s="172"/>
      <c r="AJ314" s="172"/>
      <c r="AK314" s="172"/>
      <c r="AL314" s="172"/>
      <c r="AM314" s="172"/>
      <c r="AN314" s="172"/>
    </row>
    <row r="315" spans="1:40" x14ac:dyDescent="0.4">
      <c r="A315" s="172"/>
      <c r="B315" s="174"/>
      <c r="C315" s="174"/>
      <c r="D315" s="174"/>
      <c r="E315" s="172"/>
      <c r="F315" s="172"/>
      <c r="G315" s="172"/>
      <c r="H315" s="172"/>
      <c r="I315" s="174"/>
      <c r="J315" s="172"/>
      <c r="K315" s="172"/>
      <c r="L315" s="172"/>
      <c r="M315" s="172"/>
      <c r="N315" s="172"/>
      <c r="O315" s="172"/>
      <c r="P315" s="172"/>
      <c r="Q315" s="172"/>
      <c r="R315" s="172"/>
      <c r="S315" s="172"/>
      <c r="T315" s="172"/>
      <c r="U315" s="172"/>
      <c r="V315" s="172"/>
      <c r="W315" s="172"/>
      <c r="X315" s="172"/>
      <c r="Y315" s="172"/>
      <c r="Z315" s="172"/>
      <c r="AA315" s="172"/>
      <c r="AB315" s="172"/>
      <c r="AC315" s="172"/>
      <c r="AD315" s="172"/>
      <c r="AE315" s="172"/>
      <c r="AF315" s="172"/>
      <c r="AG315" s="172"/>
      <c r="AH315" s="172"/>
      <c r="AI315" s="172"/>
      <c r="AJ315" s="172"/>
      <c r="AK315" s="172"/>
      <c r="AL315" s="172"/>
      <c r="AM315" s="172"/>
      <c r="AN315" s="172"/>
    </row>
    <row r="316" spans="1:40" x14ac:dyDescent="0.4">
      <c r="A316" s="172"/>
      <c r="B316" s="174"/>
      <c r="C316" s="174"/>
      <c r="D316" s="174"/>
      <c r="E316" s="172"/>
      <c r="F316" s="172"/>
      <c r="G316" s="172"/>
      <c r="H316" s="172"/>
      <c r="I316" s="174"/>
      <c r="J316" s="172"/>
      <c r="K316" s="172"/>
      <c r="L316" s="172"/>
      <c r="M316" s="172"/>
      <c r="N316" s="172"/>
      <c r="O316" s="172"/>
      <c r="P316" s="172"/>
      <c r="Q316" s="172"/>
      <c r="R316" s="172"/>
      <c r="S316" s="172"/>
      <c r="T316" s="172"/>
      <c r="U316" s="172"/>
      <c r="V316" s="172"/>
      <c r="W316" s="172"/>
      <c r="X316" s="172"/>
      <c r="Y316" s="172"/>
      <c r="Z316" s="172"/>
      <c r="AA316" s="172"/>
      <c r="AB316" s="172"/>
      <c r="AC316" s="172"/>
      <c r="AD316" s="172"/>
      <c r="AE316" s="172"/>
      <c r="AF316" s="172"/>
      <c r="AG316" s="172"/>
      <c r="AH316" s="172"/>
      <c r="AI316" s="172"/>
      <c r="AJ316" s="172"/>
      <c r="AK316" s="172"/>
      <c r="AL316" s="172"/>
      <c r="AM316" s="172"/>
      <c r="AN316" s="172"/>
    </row>
    <row r="317" spans="1:40" x14ac:dyDescent="0.4">
      <c r="A317" s="172"/>
      <c r="B317" s="174"/>
      <c r="C317" s="174"/>
      <c r="D317" s="174"/>
      <c r="E317" s="172"/>
      <c r="F317" s="172"/>
      <c r="G317" s="172"/>
      <c r="H317" s="172"/>
      <c r="I317" s="174"/>
      <c r="J317" s="172"/>
      <c r="K317" s="172"/>
      <c r="L317" s="172"/>
      <c r="M317" s="172"/>
      <c r="N317" s="172"/>
      <c r="O317" s="172"/>
      <c r="P317" s="172"/>
      <c r="Q317" s="172"/>
      <c r="R317" s="172"/>
      <c r="S317" s="172"/>
      <c r="T317" s="172"/>
      <c r="U317" s="172"/>
      <c r="V317" s="172"/>
      <c r="W317" s="172"/>
      <c r="X317" s="172"/>
      <c r="Y317" s="172"/>
      <c r="Z317" s="172"/>
      <c r="AA317" s="172"/>
      <c r="AB317" s="172"/>
      <c r="AC317" s="172"/>
      <c r="AD317" s="172"/>
      <c r="AE317" s="172"/>
      <c r="AF317" s="172"/>
      <c r="AG317" s="172"/>
      <c r="AH317" s="172"/>
      <c r="AI317" s="172"/>
      <c r="AJ317" s="172"/>
      <c r="AK317" s="172"/>
      <c r="AL317" s="172"/>
      <c r="AM317" s="172"/>
      <c r="AN317" s="172"/>
    </row>
    <row r="318" spans="1:40" x14ac:dyDescent="0.4">
      <c r="A318" s="172"/>
      <c r="B318" s="174"/>
      <c r="C318" s="174"/>
      <c r="D318" s="174"/>
      <c r="E318" s="172"/>
      <c r="F318" s="172"/>
      <c r="G318" s="172"/>
      <c r="H318" s="172"/>
      <c r="I318" s="174"/>
      <c r="J318" s="172"/>
      <c r="K318" s="172"/>
      <c r="L318" s="172"/>
      <c r="M318" s="172"/>
      <c r="N318" s="172"/>
      <c r="O318" s="172"/>
      <c r="P318" s="172"/>
      <c r="Q318" s="172"/>
      <c r="R318" s="172"/>
      <c r="S318" s="172"/>
      <c r="T318" s="172"/>
      <c r="U318" s="172"/>
      <c r="V318" s="172"/>
      <c r="W318" s="172"/>
      <c r="X318" s="172"/>
      <c r="Y318" s="172"/>
      <c r="Z318" s="172"/>
      <c r="AA318" s="172"/>
      <c r="AB318" s="172"/>
      <c r="AC318" s="172"/>
      <c r="AD318" s="172"/>
      <c r="AE318" s="172"/>
      <c r="AF318" s="172"/>
      <c r="AG318" s="172"/>
      <c r="AH318" s="172"/>
      <c r="AI318" s="172"/>
      <c r="AJ318" s="172"/>
      <c r="AK318" s="172"/>
      <c r="AL318" s="172"/>
      <c r="AM318" s="172"/>
      <c r="AN318" s="172"/>
    </row>
    <row r="319" spans="1:40" x14ac:dyDescent="0.4">
      <c r="A319" s="172"/>
      <c r="B319" s="174"/>
      <c r="C319" s="174"/>
      <c r="D319" s="174"/>
      <c r="E319" s="172"/>
      <c r="F319" s="172"/>
      <c r="G319" s="172"/>
      <c r="H319" s="172"/>
      <c r="I319" s="174"/>
      <c r="J319" s="172"/>
      <c r="K319" s="172"/>
      <c r="L319" s="172"/>
      <c r="M319" s="172"/>
      <c r="N319" s="172"/>
      <c r="O319" s="172"/>
      <c r="P319" s="172"/>
      <c r="Q319" s="172"/>
      <c r="R319" s="172"/>
      <c r="S319" s="172"/>
      <c r="T319" s="172"/>
      <c r="U319" s="172"/>
      <c r="V319" s="172"/>
      <c r="W319" s="172"/>
      <c r="X319" s="172"/>
      <c r="Y319" s="172"/>
      <c r="Z319" s="172"/>
      <c r="AA319" s="172"/>
      <c r="AB319" s="172"/>
      <c r="AC319" s="172"/>
      <c r="AD319" s="172"/>
      <c r="AE319" s="172"/>
      <c r="AF319" s="172"/>
      <c r="AG319" s="172"/>
      <c r="AH319" s="172"/>
      <c r="AI319" s="172"/>
      <c r="AJ319" s="172"/>
      <c r="AK319" s="172"/>
      <c r="AL319" s="172"/>
      <c r="AM319" s="172"/>
      <c r="AN319" s="172"/>
    </row>
    <row r="320" spans="1:40" x14ac:dyDescent="0.4">
      <c r="A320" s="172"/>
      <c r="B320" s="174"/>
      <c r="C320" s="174"/>
      <c r="D320" s="174"/>
      <c r="E320" s="172"/>
      <c r="F320" s="172"/>
      <c r="G320" s="172"/>
      <c r="H320" s="172"/>
      <c r="I320" s="174"/>
      <c r="J320" s="172"/>
      <c r="K320" s="172"/>
      <c r="L320" s="172"/>
      <c r="M320" s="172"/>
      <c r="N320" s="172"/>
      <c r="O320" s="172"/>
      <c r="P320" s="172"/>
      <c r="Q320" s="172"/>
      <c r="R320" s="172"/>
      <c r="S320" s="172"/>
      <c r="T320" s="172"/>
      <c r="U320" s="172"/>
      <c r="V320" s="172"/>
      <c r="W320" s="172"/>
      <c r="X320" s="172"/>
      <c r="Y320" s="172"/>
      <c r="Z320" s="172"/>
      <c r="AA320" s="172"/>
      <c r="AB320" s="172"/>
      <c r="AC320" s="172"/>
      <c r="AD320" s="172"/>
      <c r="AE320" s="172"/>
      <c r="AF320" s="172"/>
      <c r="AG320" s="172"/>
      <c r="AH320" s="172"/>
      <c r="AI320" s="172"/>
      <c r="AJ320" s="172"/>
      <c r="AK320" s="172"/>
      <c r="AL320" s="172"/>
      <c r="AM320" s="172"/>
      <c r="AN320" s="172"/>
    </row>
    <row r="321" spans="1:40" x14ac:dyDescent="0.4">
      <c r="A321" s="172"/>
      <c r="B321" s="174"/>
      <c r="C321" s="174"/>
      <c r="D321" s="174"/>
      <c r="E321" s="172"/>
      <c r="F321" s="172"/>
      <c r="G321" s="172"/>
      <c r="H321" s="172"/>
      <c r="I321" s="174"/>
      <c r="J321" s="172"/>
      <c r="K321" s="172"/>
      <c r="L321" s="172"/>
      <c r="M321" s="172"/>
      <c r="N321" s="172"/>
      <c r="O321" s="172"/>
      <c r="P321" s="172"/>
      <c r="Q321" s="172"/>
      <c r="R321" s="172"/>
      <c r="S321" s="172"/>
      <c r="T321" s="172"/>
      <c r="U321" s="172"/>
      <c r="V321" s="172"/>
      <c r="W321" s="172"/>
      <c r="X321" s="172"/>
      <c r="Y321" s="172"/>
      <c r="Z321" s="172"/>
      <c r="AA321" s="172"/>
      <c r="AB321" s="172"/>
      <c r="AC321" s="172"/>
      <c r="AD321" s="172"/>
      <c r="AE321" s="172"/>
      <c r="AF321" s="172"/>
      <c r="AG321" s="172"/>
      <c r="AH321" s="172"/>
      <c r="AI321" s="172"/>
      <c r="AJ321" s="172"/>
      <c r="AK321" s="172"/>
      <c r="AL321" s="172"/>
      <c r="AM321" s="172"/>
      <c r="AN321" s="172"/>
    </row>
    <row r="322" spans="1:40" x14ac:dyDescent="0.4">
      <c r="A322" s="172"/>
      <c r="B322" s="174"/>
      <c r="C322" s="174"/>
      <c r="D322" s="174"/>
      <c r="E322" s="172"/>
      <c r="F322" s="172"/>
      <c r="G322" s="172"/>
      <c r="H322" s="172"/>
      <c r="I322" s="174"/>
      <c r="J322" s="172"/>
      <c r="K322" s="172"/>
      <c r="L322" s="172"/>
      <c r="M322" s="172"/>
      <c r="N322" s="172"/>
      <c r="O322" s="172"/>
      <c r="P322" s="172"/>
      <c r="Q322" s="172"/>
      <c r="R322" s="172"/>
      <c r="S322" s="172"/>
      <c r="T322" s="172"/>
      <c r="U322" s="172"/>
      <c r="V322" s="172"/>
      <c r="W322" s="172"/>
      <c r="X322" s="172"/>
      <c r="Y322" s="172"/>
      <c r="Z322" s="172"/>
      <c r="AA322" s="172"/>
      <c r="AB322" s="172"/>
      <c r="AC322" s="172"/>
      <c r="AD322" s="172"/>
      <c r="AE322" s="172"/>
      <c r="AF322" s="172"/>
      <c r="AG322" s="172"/>
      <c r="AH322" s="172"/>
      <c r="AI322" s="172"/>
      <c r="AJ322" s="172"/>
      <c r="AK322" s="172"/>
      <c r="AL322" s="172"/>
      <c r="AM322" s="172"/>
      <c r="AN322" s="172"/>
    </row>
    <row r="323" spans="1:40" x14ac:dyDescent="0.4">
      <c r="A323" s="172"/>
      <c r="B323" s="174"/>
      <c r="C323" s="174"/>
      <c r="D323" s="174"/>
      <c r="E323" s="172"/>
      <c r="F323" s="172"/>
      <c r="G323" s="172"/>
      <c r="H323" s="172"/>
      <c r="I323" s="174"/>
      <c r="J323" s="172"/>
      <c r="K323" s="172"/>
      <c r="L323" s="172"/>
      <c r="M323" s="172"/>
      <c r="N323" s="172"/>
      <c r="O323" s="172"/>
      <c r="P323" s="172"/>
      <c r="Q323" s="172"/>
      <c r="R323" s="172"/>
      <c r="S323" s="172"/>
      <c r="T323" s="172"/>
      <c r="U323" s="172"/>
      <c r="V323" s="172"/>
      <c r="W323" s="172"/>
      <c r="X323" s="172"/>
      <c r="Y323" s="172"/>
      <c r="Z323" s="172"/>
      <c r="AA323" s="172"/>
      <c r="AB323" s="172"/>
      <c r="AC323" s="172"/>
      <c r="AD323" s="172"/>
      <c r="AE323" s="172"/>
      <c r="AF323" s="172"/>
      <c r="AG323" s="172"/>
      <c r="AH323" s="172"/>
      <c r="AI323" s="172"/>
      <c r="AJ323" s="172"/>
      <c r="AK323" s="172"/>
      <c r="AL323" s="172"/>
      <c r="AM323" s="172"/>
      <c r="AN323" s="172"/>
    </row>
    <row r="324" spans="1:40" x14ac:dyDescent="0.4">
      <c r="A324" s="172"/>
      <c r="B324" s="174"/>
      <c r="C324" s="174"/>
      <c r="D324" s="174"/>
      <c r="E324" s="172"/>
      <c r="F324" s="172"/>
      <c r="G324" s="172"/>
      <c r="H324" s="172"/>
      <c r="I324" s="174"/>
      <c r="J324" s="172"/>
      <c r="K324" s="172"/>
      <c r="L324" s="172"/>
      <c r="M324" s="172"/>
      <c r="N324" s="172"/>
      <c r="O324" s="172"/>
      <c r="P324" s="172"/>
      <c r="Q324" s="172"/>
      <c r="R324" s="172"/>
      <c r="S324" s="172"/>
      <c r="T324" s="172"/>
      <c r="U324" s="172"/>
      <c r="V324" s="172"/>
      <c r="W324" s="172"/>
      <c r="X324" s="172"/>
      <c r="Y324" s="172"/>
      <c r="Z324" s="172"/>
      <c r="AA324" s="172"/>
      <c r="AB324" s="172"/>
      <c r="AC324" s="172"/>
      <c r="AD324" s="172"/>
      <c r="AE324" s="172"/>
      <c r="AF324" s="172"/>
      <c r="AG324" s="172"/>
      <c r="AH324" s="172"/>
      <c r="AI324" s="172"/>
      <c r="AJ324" s="172"/>
      <c r="AK324" s="172"/>
      <c r="AL324" s="172"/>
      <c r="AM324" s="172"/>
      <c r="AN324" s="172"/>
    </row>
    <row r="325" spans="1:40" x14ac:dyDescent="0.4">
      <c r="A325" s="172"/>
      <c r="B325" s="174"/>
      <c r="C325" s="174"/>
      <c r="D325" s="174"/>
      <c r="E325" s="172"/>
      <c r="F325" s="172"/>
      <c r="G325" s="172"/>
      <c r="H325" s="172"/>
      <c r="I325" s="174"/>
      <c r="J325" s="172"/>
      <c r="K325" s="172"/>
      <c r="L325" s="172"/>
      <c r="M325" s="172"/>
      <c r="N325" s="172"/>
      <c r="O325" s="172"/>
      <c r="P325" s="172"/>
      <c r="Q325" s="172"/>
      <c r="R325" s="172"/>
      <c r="S325" s="172"/>
      <c r="T325" s="172"/>
      <c r="U325" s="172"/>
      <c r="V325" s="172"/>
      <c r="W325" s="172"/>
      <c r="X325" s="172"/>
      <c r="Y325" s="172"/>
      <c r="Z325" s="172"/>
      <c r="AA325" s="172"/>
      <c r="AB325" s="172"/>
      <c r="AC325" s="172"/>
      <c r="AD325" s="172"/>
      <c r="AE325" s="172"/>
      <c r="AF325" s="172"/>
      <c r="AG325" s="172"/>
      <c r="AH325" s="172"/>
      <c r="AI325" s="172"/>
      <c r="AJ325" s="172"/>
      <c r="AK325" s="172"/>
      <c r="AL325" s="172"/>
      <c r="AM325" s="172"/>
      <c r="AN325" s="172"/>
    </row>
    <row r="326" spans="1:40" x14ac:dyDescent="0.4">
      <c r="A326" s="172"/>
      <c r="B326" s="174"/>
      <c r="C326" s="174"/>
      <c r="D326" s="174"/>
      <c r="E326" s="172"/>
      <c r="F326" s="172"/>
      <c r="G326" s="172"/>
      <c r="H326" s="172"/>
      <c r="I326" s="174"/>
      <c r="J326" s="172"/>
      <c r="K326" s="172"/>
      <c r="L326" s="172"/>
      <c r="M326" s="172"/>
      <c r="N326" s="172"/>
      <c r="O326" s="172"/>
      <c r="P326" s="172"/>
      <c r="Q326" s="172"/>
      <c r="R326" s="172"/>
      <c r="S326" s="172"/>
      <c r="T326" s="172"/>
      <c r="U326" s="172"/>
      <c r="V326" s="172"/>
      <c r="W326" s="172"/>
      <c r="X326" s="172"/>
      <c r="Y326" s="172"/>
      <c r="Z326" s="172"/>
      <c r="AA326" s="172"/>
      <c r="AB326" s="172"/>
      <c r="AC326" s="172"/>
      <c r="AD326" s="172"/>
      <c r="AE326" s="172"/>
      <c r="AF326" s="172"/>
      <c r="AG326" s="172"/>
      <c r="AH326" s="172"/>
      <c r="AI326" s="172"/>
      <c r="AJ326" s="172"/>
      <c r="AK326" s="172"/>
      <c r="AL326" s="172"/>
      <c r="AM326" s="172"/>
      <c r="AN326" s="172"/>
    </row>
    <row r="327" spans="1:40" x14ac:dyDescent="0.4">
      <c r="A327" s="172"/>
      <c r="B327" s="174"/>
      <c r="C327" s="174"/>
      <c r="D327" s="174"/>
      <c r="E327" s="172"/>
      <c r="F327" s="172"/>
      <c r="G327" s="172"/>
      <c r="H327" s="172"/>
      <c r="I327" s="174"/>
      <c r="J327" s="172"/>
      <c r="K327" s="172"/>
      <c r="L327" s="172"/>
      <c r="M327" s="172"/>
      <c r="N327" s="172"/>
      <c r="O327" s="172"/>
      <c r="P327" s="172"/>
      <c r="Q327" s="172"/>
      <c r="R327" s="172"/>
      <c r="S327" s="172"/>
      <c r="T327" s="172"/>
      <c r="U327" s="172"/>
      <c r="V327" s="172"/>
      <c r="W327" s="172"/>
      <c r="X327" s="172"/>
      <c r="Y327" s="172"/>
      <c r="Z327" s="172"/>
      <c r="AA327" s="172"/>
      <c r="AB327" s="172"/>
      <c r="AC327" s="172"/>
      <c r="AD327" s="172"/>
      <c r="AE327" s="172"/>
      <c r="AF327" s="172"/>
      <c r="AG327" s="172"/>
      <c r="AH327" s="172"/>
      <c r="AI327" s="172"/>
      <c r="AJ327" s="172"/>
      <c r="AK327" s="172"/>
      <c r="AL327" s="172"/>
      <c r="AM327" s="172"/>
      <c r="AN327" s="172"/>
    </row>
    <row r="328" spans="1:40" x14ac:dyDescent="0.4">
      <c r="A328" s="172"/>
      <c r="B328" s="174"/>
      <c r="C328" s="174"/>
      <c r="D328" s="174"/>
      <c r="E328" s="172"/>
      <c r="F328" s="172"/>
      <c r="G328" s="172"/>
      <c r="H328" s="172"/>
      <c r="I328" s="174"/>
      <c r="J328" s="172"/>
      <c r="K328" s="172"/>
      <c r="L328" s="172"/>
      <c r="M328" s="172"/>
      <c r="N328" s="172"/>
      <c r="O328" s="172"/>
      <c r="P328" s="172"/>
      <c r="Q328" s="172"/>
      <c r="R328" s="172"/>
      <c r="S328" s="172"/>
      <c r="T328" s="172"/>
      <c r="U328" s="172"/>
      <c r="V328" s="172"/>
      <c r="W328" s="172"/>
      <c r="X328" s="172"/>
      <c r="Y328" s="172"/>
      <c r="Z328" s="172"/>
      <c r="AA328" s="172"/>
      <c r="AB328" s="172"/>
      <c r="AC328" s="172"/>
      <c r="AD328" s="172"/>
      <c r="AE328" s="172"/>
      <c r="AF328" s="172"/>
      <c r="AG328" s="172"/>
      <c r="AH328" s="172"/>
      <c r="AI328" s="172"/>
      <c r="AJ328" s="172"/>
      <c r="AK328" s="172"/>
      <c r="AL328" s="172"/>
      <c r="AM328" s="172"/>
      <c r="AN328" s="172"/>
    </row>
    <row r="329" spans="1:40" x14ac:dyDescent="0.4">
      <c r="A329" s="172"/>
      <c r="B329" s="174"/>
      <c r="C329" s="174"/>
      <c r="D329" s="174"/>
      <c r="E329" s="172"/>
      <c r="F329" s="172"/>
      <c r="G329" s="172"/>
      <c r="H329" s="172"/>
      <c r="I329" s="174"/>
      <c r="J329" s="172"/>
      <c r="K329" s="172"/>
      <c r="L329" s="172"/>
      <c r="M329" s="172"/>
      <c r="N329" s="172"/>
      <c r="O329" s="172"/>
      <c r="P329" s="172"/>
      <c r="Q329" s="172"/>
      <c r="R329" s="172"/>
      <c r="S329" s="172"/>
      <c r="T329" s="172"/>
      <c r="U329" s="172"/>
      <c r="V329" s="172"/>
      <c r="W329" s="172"/>
      <c r="X329" s="172"/>
      <c r="Y329" s="172"/>
      <c r="Z329" s="172"/>
      <c r="AA329" s="172"/>
      <c r="AB329" s="172"/>
      <c r="AC329" s="172"/>
      <c r="AD329" s="172"/>
      <c r="AE329" s="172"/>
      <c r="AF329" s="172"/>
      <c r="AG329" s="172"/>
      <c r="AH329" s="172"/>
      <c r="AI329" s="172"/>
      <c r="AJ329" s="172"/>
      <c r="AK329" s="172"/>
      <c r="AL329" s="172"/>
      <c r="AM329" s="172"/>
      <c r="AN329" s="172"/>
    </row>
    <row r="330" spans="1:40" x14ac:dyDescent="0.4">
      <c r="A330" s="172"/>
      <c r="B330" s="174"/>
      <c r="C330" s="174"/>
      <c r="D330" s="174"/>
      <c r="E330" s="172"/>
      <c r="F330" s="172"/>
      <c r="G330" s="172"/>
      <c r="H330" s="172"/>
      <c r="I330" s="174"/>
      <c r="J330" s="172"/>
      <c r="K330" s="172"/>
      <c r="L330" s="172"/>
      <c r="M330" s="172"/>
      <c r="N330" s="172"/>
      <c r="O330" s="172"/>
      <c r="P330" s="172"/>
      <c r="Q330" s="172"/>
      <c r="R330" s="172"/>
      <c r="S330" s="172"/>
      <c r="T330" s="172"/>
      <c r="U330" s="172"/>
      <c r="V330" s="172"/>
      <c r="W330" s="172"/>
      <c r="X330" s="172"/>
      <c r="Y330" s="172"/>
      <c r="Z330" s="172"/>
      <c r="AA330" s="172"/>
      <c r="AB330" s="172"/>
      <c r="AC330" s="172"/>
      <c r="AD330" s="172"/>
      <c r="AE330" s="172"/>
      <c r="AF330" s="172"/>
      <c r="AG330" s="172"/>
      <c r="AH330" s="172"/>
      <c r="AI330" s="172"/>
      <c r="AJ330" s="172"/>
      <c r="AK330" s="172"/>
      <c r="AL330" s="172"/>
      <c r="AM330" s="172"/>
      <c r="AN330" s="172"/>
    </row>
    <row r="331" spans="1:40" x14ac:dyDescent="0.4">
      <c r="A331" s="172"/>
      <c r="B331" s="174"/>
      <c r="C331" s="174"/>
      <c r="D331" s="174"/>
      <c r="E331" s="172"/>
      <c r="F331" s="172"/>
      <c r="G331" s="172"/>
      <c r="H331" s="172"/>
      <c r="I331" s="174"/>
      <c r="J331" s="172"/>
      <c r="K331" s="172"/>
      <c r="L331" s="172"/>
      <c r="M331" s="172"/>
      <c r="N331" s="172"/>
      <c r="O331" s="172"/>
      <c r="P331" s="172"/>
      <c r="Q331" s="172"/>
      <c r="R331" s="172"/>
      <c r="S331" s="172"/>
      <c r="T331" s="172"/>
      <c r="U331" s="172"/>
      <c r="V331" s="172"/>
      <c r="W331" s="172"/>
      <c r="X331" s="172"/>
      <c r="Y331" s="172"/>
      <c r="Z331" s="172"/>
      <c r="AA331" s="172"/>
      <c r="AB331" s="172"/>
      <c r="AC331" s="172"/>
      <c r="AD331" s="172"/>
      <c r="AE331" s="172"/>
      <c r="AF331" s="172"/>
      <c r="AG331" s="172"/>
      <c r="AH331" s="172"/>
      <c r="AI331" s="172"/>
      <c r="AJ331" s="172"/>
      <c r="AK331" s="172"/>
      <c r="AL331" s="172"/>
      <c r="AM331" s="172"/>
      <c r="AN331" s="172"/>
    </row>
    <row r="332" spans="1:40" x14ac:dyDescent="0.4">
      <c r="A332" s="172"/>
      <c r="B332" s="174"/>
      <c r="C332" s="174"/>
      <c r="D332" s="174"/>
      <c r="E332" s="172"/>
      <c r="F332" s="172"/>
      <c r="G332" s="172"/>
      <c r="H332" s="172"/>
      <c r="I332" s="174"/>
      <c r="J332" s="172"/>
      <c r="K332" s="172"/>
      <c r="L332" s="172"/>
      <c r="M332" s="172"/>
      <c r="N332" s="172"/>
      <c r="O332" s="172"/>
      <c r="P332" s="172"/>
      <c r="Q332" s="172"/>
      <c r="R332" s="172"/>
      <c r="S332" s="172"/>
      <c r="T332" s="172"/>
      <c r="U332" s="172"/>
      <c r="V332" s="172"/>
      <c r="W332" s="172"/>
      <c r="X332" s="172"/>
      <c r="Y332" s="172"/>
      <c r="Z332" s="172"/>
      <c r="AA332" s="172"/>
      <c r="AB332" s="172"/>
      <c r="AC332" s="172"/>
      <c r="AD332" s="172"/>
      <c r="AE332" s="172"/>
      <c r="AF332" s="172"/>
      <c r="AG332" s="172"/>
      <c r="AH332" s="172"/>
      <c r="AI332" s="172"/>
      <c r="AJ332" s="172"/>
      <c r="AK332" s="172"/>
      <c r="AL332" s="172"/>
      <c r="AM332" s="172"/>
      <c r="AN332" s="172"/>
    </row>
    <row r="333" spans="1:40" x14ac:dyDescent="0.4">
      <c r="A333" s="172"/>
      <c r="B333" s="174"/>
      <c r="C333" s="174"/>
      <c r="D333" s="174"/>
      <c r="E333" s="172"/>
      <c r="F333" s="172"/>
      <c r="G333" s="172"/>
      <c r="H333" s="172"/>
      <c r="I333" s="174"/>
      <c r="J333" s="172"/>
      <c r="K333" s="172"/>
      <c r="L333" s="172"/>
      <c r="M333" s="172"/>
      <c r="N333" s="172"/>
      <c r="O333" s="172"/>
      <c r="P333" s="172"/>
      <c r="Q333" s="172"/>
      <c r="R333" s="172"/>
      <c r="S333" s="172"/>
      <c r="T333" s="172"/>
      <c r="U333" s="172"/>
      <c r="V333" s="172"/>
      <c r="W333" s="172"/>
      <c r="X333" s="172"/>
      <c r="Y333" s="172"/>
      <c r="Z333" s="172"/>
      <c r="AA333" s="172"/>
      <c r="AB333" s="172"/>
      <c r="AC333" s="172"/>
      <c r="AD333" s="172"/>
      <c r="AE333" s="172"/>
      <c r="AF333" s="172"/>
      <c r="AG333" s="172"/>
      <c r="AH333" s="172"/>
      <c r="AI333" s="172"/>
      <c r="AJ333" s="172"/>
      <c r="AK333" s="172"/>
      <c r="AL333" s="172"/>
      <c r="AM333" s="172"/>
      <c r="AN333" s="172"/>
    </row>
    <row r="334" spans="1:40" x14ac:dyDescent="0.4">
      <c r="A334" s="172"/>
      <c r="B334" s="174"/>
      <c r="C334" s="174"/>
      <c r="D334" s="174"/>
      <c r="E334" s="172"/>
      <c r="F334" s="172"/>
      <c r="G334" s="172"/>
      <c r="H334" s="172"/>
      <c r="I334" s="174"/>
      <c r="J334" s="172"/>
      <c r="K334" s="172"/>
      <c r="L334" s="172"/>
      <c r="M334" s="172"/>
      <c r="N334" s="172"/>
      <c r="O334" s="172"/>
      <c r="P334" s="172"/>
      <c r="Q334" s="172"/>
      <c r="R334" s="172"/>
      <c r="S334" s="172"/>
      <c r="T334" s="172"/>
      <c r="U334" s="172"/>
      <c r="V334" s="172"/>
      <c r="W334" s="172"/>
      <c r="X334" s="172"/>
      <c r="Y334" s="172"/>
      <c r="Z334" s="172"/>
      <c r="AA334" s="172"/>
      <c r="AB334" s="172"/>
      <c r="AC334" s="172"/>
      <c r="AD334" s="172"/>
      <c r="AE334" s="172"/>
      <c r="AF334" s="172"/>
      <c r="AG334" s="172"/>
      <c r="AH334" s="172"/>
      <c r="AI334" s="172"/>
      <c r="AJ334" s="172"/>
      <c r="AK334" s="172"/>
      <c r="AL334" s="172"/>
      <c r="AM334" s="172"/>
      <c r="AN334" s="172"/>
    </row>
    <row r="335" spans="1:40" x14ac:dyDescent="0.4">
      <c r="A335" s="172"/>
      <c r="B335" s="174"/>
      <c r="C335" s="174"/>
      <c r="D335" s="174"/>
      <c r="E335" s="172"/>
      <c r="F335" s="172"/>
      <c r="G335" s="172"/>
      <c r="H335" s="172"/>
      <c r="I335" s="174"/>
      <c r="J335" s="172"/>
      <c r="K335" s="172"/>
      <c r="L335" s="172"/>
      <c r="M335" s="172"/>
      <c r="N335" s="172"/>
      <c r="O335" s="172"/>
      <c r="P335" s="172"/>
      <c r="Q335" s="172"/>
      <c r="R335" s="172"/>
      <c r="S335" s="172"/>
      <c r="T335" s="172"/>
      <c r="U335" s="172"/>
      <c r="V335" s="172"/>
      <c r="W335" s="172"/>
      <c r="X335" s="172"/>
      <c r="Y335" s="172"/>
      <c r="Z335" s="172"/>
      <c r="AA335" s="172"/>
      <c r="AB335" s="172"/>
      <c r="AC335" s="172"/>
      <c r="AD335" s="172"/>
      <c r="AE335" s="172"/>
      <c r="AF335" s="172"/>
      <c r="AG335" s="172"/>
      <c r="AH335" s="172"/>
      <c r="AI335" s="172"/>
      <c r="AJ335" s="172"/>
      <c r="AK335" s="172"/>
      <c r="AL335" s="172"/>
      <c r="AM335" s="172"/>
      <c r="AN335" s="172"/>
    </row>
    <row r="336" spans="1:40" x14ac:dyDescent="0.4">
      <c r="A336" s="172"/>
      <c r="B336" s="174"/>
      <c r="C336" s="174"/>
      <c r="D336" s="174"/>
      <c r="E336" s="172"/>
      <c r="F336" s="172"/>
      <c r="G336" s="172"/>
      <c r="H336" s="172"/>
      <c r="I336" s="174"/>
      <c r="J336" s="172"/>
      <c r="K336" s="172"/>
      <c r="L336" s="172"/>
      <c r="M336" s="172"/>
      <c r="N336" s="172"/>
      <c r="O336" s="172"/>
      <c r="P336" s="172"/>
      <c r="Q336" s="172"/>
      <c r="R336" s="172"/>
      <c r="S336" s="172"/>
      <c r="T336" s="172"/>
      <c r="U336" s="172"/>
      <c r="V336" s="172"/>
      <c r="W336" s="172"/>
      <c r="X336" s="172"/>
      <c r="Y336" s="172"/>
      <c r="Z336" s="172"/>
      <c r="AA336" s="172"/>
      <c r="AB336" s="172"/>
      <c r="AC336" s="172"/>
      <c r="AD336" s="172"/>
      <c r="AE336" s="172"/>
      <c r="AF336" s="172"/>
      <c r="AG336" s="172"/>
      <c r="AH336" s="172"/>
      <c r="AI336" s="172"/>
      <c r="AJ336" s="172"/>
      <c r="AK336" s="172"/>
      <c r="AL336" s="172"/>
      <c r="AM336" s="172"/>
      <c r="AN336" s="172"/>
    </row>
    <row r="337" spans="1:40" x14ac:dyDescent="0.4">
      <c r="A337" s="172"/>
      <c r="B337" s="174"/>
      <c r="C337" s="174"/>
      <c r="D337" s="174"/>
      <c r="E337" s="172"/>
      <c r="F337" s="172"/>
      <c r="G337" s="172"/>
      <c r="H337" s="172"/>
      <c r="I337" s="174"/>
      <c r="J337" s="172"/>
      <c r="K337" s="172"/>
      <c r="L337" s="172"/>
      <c r="M337" s="172"/>
      <c r="N337" s="172"/>
      <c r="O337" s="172"/>
      <c r="P337" s="172"/>
      <c r="Q337" s="172"/>
      <c r="R337" s="172"/>
      <c r="S337" s="172"/>
      <c r="T337" s="172"/>
      <c r="U337" s="172"/>
      <c r="V337" s="172"/>
      <c r="W337" s="172"/>
      <c r="X337" s="172"/>
      <c r="Y337" s="172"/>
      <c r="Z337" s="172"/>
      <c r="AA337" s="172"/>
      <c r="AB337" s="172"/>
      <c r="AC337" s="172"/>
      <c r="AD337" s="172"/>
      <c r="AE337" s="172"/>
      <c r="AF337" s="172"/>
      <c r="AG337" s="172"/>
      <c r="AH337" s="172"/>
      <c r="AI337" s="172"/>
      <c r="AJ337" s="172"/>
      <c r="AK337" s="172"/>
      <c r="AL337" s="172"/>
      <c r="AM337" s="172"/>
      <c r="AN337" s="172"/>
    </row>
    <row r="338" spans="1:40" x14ac:dyDescent="0.4">
      <c r="A338" s="172"/>
      <c r="B338" s="174"/>
      <c r="C338" s="174"/>
      <c r="D338" s="174"/>
      <c r="E338" s="172"/>
      <c r="F338" s="172"/>
      <c r="G338" s="172"/>
      <c r="H338" s="172"/>
      <c r="I338" s="174"/>
      <c r="J338" s="172"/>
      <c r="K338" s="172"/>
      <c r="L338" s="172"/>
      <c r="M338" s="172"/>
      <c r="N338" s="172"/>
      <c r="O338" s="172"/>
      <c r="P338" s="172"/>
      <c r="Q338" s="172"/>
      <c r="R338" s="172"/>
      <c r="S338" s="172"/>
      <c r="T338" s="172"/>
      <c r="U338" s="172"/>
      <c r="V338" s="172"/>
      <c r="W338" s="172"/>
      <c r="X338" s="172"/>
      <c r="Y338" s="172"/>
      <c r="Z338" s="172"/>
      <c r="AA338" s="172"/>
      <c r="AB338" s="172"/>
      <c r="AC338" s="172"/>
      <c r="AD338" s="172"/>
      <c r="AE338" s="172"/>
      <c r="AF338" s="172"/>
      <c r="AG338" s="172"/>
      <c r="AH338" s="172"/>
      <c r="AI338" s="172"/>
      <c r="AJ338" s="172"/>
      <c r="AK338" s="172"/>
      <c r="AL338" s="172"/>
      <c r="AM338" s="172"/>
      <c r="AN338" s="172"/>
    </row>
    <row r="339" spans="1:40" x14ac:dyDescent="0.4">
      <c r="A339" s="172"/>
      <c r="B339" s="174"/>
      <c r="C339" s="174"/>
      <c r="D339" s="174"/>
      <c r="E339" s="172"/>
      <c r="F339" s="172"/>
      <c r="G339" s="172"/>
      <c r="H339" s="172"/>
      <c r="I339" s="174"/>
      <c r="J339" s="172"/>
      <c r="K339" s="172"/>
      <c r="L339" s="172"/>
      <c r="M339" s="172"/>
      <c r="N339" s="172"/>
      <c r="O339" s="172"/>
      <c r="P339" s="172"/>
      <c r="Q339" s="172"/>
      <c r="R339" s="172"/>
      <c r="S339" s="172"/>
      <c r="T339" s="172"/>
      <c r="U339" s="172"/>
      <c r="V339" s="172"/>
      <c r="W339" s="172"/>
      <c r="X339" s="172"/>
      <c r="Y339" s="172"/>
      <c r="Z339" s="172"/>
      <c r="AA339" s="172"/>
      <c r="AB339" s="172"/>
      <c r="AC339" s="172"/>
      <c r="AD339" s="172"/>
      <c r="AE339" s="172"/>
      <c r="AF339" s="172"/>
      <c r="AG339" s="172"/>
      <c r="AH339" s="172"/>
      <c r="AI339" s="172"/>
      <c r="AJ339" s="172"/>
      <c r="AK339" s="172"/>
      <c r="AL339" s="172"/>
      <c r="AM339" s="172"/>
      <c r="AN339" s="172"/>
    </row>
    <row r="340" spans="1:40" x14ac:dyDescent="0.4">
      <c r="A340" s="172"/>
      <c r="B340" s="174"/>
      <c r="C340" s="174"/>
      <c r="D340" s="174"/>
      <c r="E340" s="172"/>
      <c r="F340" s="172"/>
      <c r="G340" s="172"/>
      <c r="H340" s="172"/>
      <c r="I340" s="174"/>
      <c r="J340" s="172"/>
      <c r="K340" s="172"/>
      <c r="L340" s="172"/>
      <c r="M340" s="172"/>
      <c r="N340" s="172"/>
      <c r="O340" s="172"/>
      <c r="P340" s="172"/>
      <c r="Q340" s="172"/>
      <c r="R340" s="172"/>
      <c r="S340" s="172"/>
      <c r="T340" s="172"/>
      <c r="U340" s="172"/>
      <c r="V340" s="172"/>
      <c r="W340" s="172"/>
      <c r="X340" s="172"/>
      <c r="Y340" s="172"/>
      <c r="Z340" s="172"/>
      <c r="AA340" s="172"/>
      <c r="AB340" s="172"/>
      <c r="AC340" s="172"/>
      <c r="AD340" s="172"/>
      <c r="AE340" s="172"/>
      <c r="AF340" s="172"/>
      <c r="AG340" s="172"/>
      <c r="AH340" s="172"/>
      <c r="AI340" s="172"/>
      <c r="AJ340" s="172"/>
      <c r="AK340" s="172"/>
      <c r="AL340" s="172"/>
      <c r="AM340" s="172"/>
      <c r="AN340" s="172"/>
    </row>
    <row r="341" spans="1:40" x14ac:dyDescent="0.4">
      <c r="A341" s="172"/>
      <c r="B341" s="174"/>
      <c r="C341" s="174"/>
      <c r="D341" s="174"/>
      <c r="E341" s="172"/>
      <c r="F341" s="172"/>
      <c r="G341" s="172"/>
      <c r="H341" s="172"/>
      <c r="I341" s="174"/>
      <c r="J341" s="172"/>
      <c r="K341" s="172"/>
      <c r="L341" s="172"/>
      <c r="M341" s="172"/>
      <c r="N341" s="172"/>
      <c r="O341" s="172"/>
      <c r="P341" s="172"/>
      <c r="Q341" s="172"/>
      <c r="R341" s="172"/>
      <c r="S341" s="172"/>
      <c r="T341" s="172"/>
      <c r="U341" s="172"/>
      <c r="V341" s="172"/>
      <c r="W341" s="172"/>
      <c r="X341" s="172"/>
      <c r="Y341" s="172"/>
      <c r="Z341" s="172"/>
      <c r="AA341" s="172"/>
      <c r="AB341" s="172"/>
      <c r="AC341" s="172"/>
      <c r="AD341" s="172"/>
      <c r="AE341" s="172"/>
      <c r="AF341" s="172"/>
      <c r="AG341" s="172"/>
      <c r="AH341" s="172"/>
      <c r="AI341" s="172"/>
      <c r="AJ341" s="172"/>
      <c r="AK341" s="172"/>
      <c r="AL341" s="172"/>
      <c r="AM341" s="172"/>
      <c r="AN341" s="172"/>
    </row>
    <row r="342" spans="1:40" x14ac:dyDescent="0.4">
      <c r="A342" s="172"/>
      <c r="B342" s="174"/>
      <c r="C342" s="174"/>
      <c r="D342" s="174"/>
      <c r="E342" s="172"/>
      <c r="F342" s="172"/>
      <c r="G342" s="172"/>
      <c r="H342" s="172"/>
      <c r="I342" s="174"/>
      <c r="J342" s="172"/>
      <c r="K342" s="172"/>
      <c r="L342" s="172"/>
      <c r="M342" s="172"/>
      <c r="N342" s="172"/>
      <c r="O342" s="172"/>
      <c r="P342" s="172"/>
      <c r="Q342" s="172"/>
      <c r="R342" s="172"/>
      <c r="S342" s="172"/>
      <c r="T342" s="172"/>
      <c r="U342" s="172"/>
      <c r="V342" s="172"/>
      <c r="W342" s="172"/>
      <c r="X342" s="172"/>
      <c r="Y342" s="172"/>
      <c r="Z342" s="172"/>
      <c r="AA342" s="172"/>
      <c r="AB342" s="172"/>
      <c r="AC342" s="172"/>
      <c r="AD342" s="172"/>
      <c r="AE342" s="172"/>
      <c r="AF342" s="172"/>
      <c r="AG342" s="172"/>
      <c r="AH342" s="172"/>
      <c r="AI342" s="172"/>
      <c r="AJ342" s="172"/>
      <c r="AK342" s="172"/>
      <c r="AL342" s="172"/>
      <c r="AM342" s="172"/>
      <c r="AN342" s="172"/>
    </row>
    <row r="343" spans="1:40" x14ac:dyDescent="0.4">
      <c r="A343" s="172"/>
      <c r="B343" s="174"/>
      <c r="C343" s="174"/>
      <c r="D343" s="174"/>
      <c r="E343" s="172"/>
      <c r="F343" s="172"/>
      <c r="G343" s="172"/>
      <c r="H343" s="172"/>
      <c r="I343" s="174"/>
      <c r="J343" s="172"/>
      <c r="K343" s="172"/>
      <c r="L343" s="172"/>
      <c r="M343" s="172"/>
      <c r="N343" s="172"/>
      <c r="O343" s="172"/>
      <c r="P343" s="172"/>
      <c r="Q343" s="172"/>
      <c r="R343" s="172"/>
      <c r="S343" s="172"/>
      <c r="T343" s="172"/>
      <c r="U343" s="172"/>
      <c r="V343" s="172"/>
      <c r="W343" s="172"/>
      <c r="X343" s="172"/>
      <c r="Y343" s="172"/>
      <c r="Z343" s="172"/>
      <c r="AA343" s="172"/>
      <c r="AB343" s="172"/>
      <c r="AC343" s="172"/>
      <c r="AD343" s="172"/>
      <c r="AE343" s="172"/>
      <c r="AF343" s="172"/>
      <c r="AG343" s="172"/>
      <c r="AH343" s="172"/>
      <c r="AI343" s="172"/>
      <c r="AJ343" s="172"/>
      <c r="AK343" s="172"/>
      <c r="AL343" s="172"/>
      <c r="AM343" s="172"/>
      <c r="AN343" s="172"/>
    </row>
    <row r="344" spans="1:40" x14ac:dyDescent="0.4">
      <c r="A344" s="172"/>
      <c r="B344" s="174"/>
      <c r="C344" s="174"/>
      <c r="D344" s="174"/>
      <c r="E344" s="172"/>
      <c r="F344" s="172"/>
      <c r="G344" s="172"/>
      <c r="H344" s="172"/>
      <c r="I344" s="174"/>
      <c r="J344" s="172"/>
      <c r="K344" s="172"/>
      <c r="L344" s="172"/>
      <c r="M344" s="172"/>
      <c r="N344" s="172"/>
      <c r="O344" s="172"/>
      <c r="P344" s="172"/>
      <c r="Q344" s="172"/>
      <c r="R344" s="172"/>
      <c r="S344" s="172"/>
      <c r="T344" s="172"/>
      <c r="U344" s="172"/>
      <c r="V344" s="172"/>
      <c r="W344" s="172"/>
      <c r="X344" s="172"/>
      <c r="Y344" s="172"/>
      <c r="Z344" s="172"/>
      <c r="AA344" s="172"/>
      <c r="AB344" s="172"/>
      <c r="AC344" s="172"/>
      <c r="AD344" s="172"/>
      <c r="AE344" s="172"/>
      <c r="AF344" s="172"/>
      <c r="AG344" s="172"/>
      <c r="AH344" s="172"/>
      <c r="AI344" s="172"/>
      <c r="AJ344" s="172"/>
      <c r="AK344" s="172"/>
      <c r="AL344" s="172"/>
      <c r="AM344" s="172"/>
      <c r="AN344" s="172"/>
    </row>
    <row r="345" spans="1:40" x14ac:dyDescent="0.4">
      <c r="A345" s="172"/>
      <c r="B345" s="174"/>
      <c r="C345" s="174"/>
      <c r="D345" s="174"/>
      <c r="E345" s="172"/>
      <c r="F345" s="172"/>
      <c r="G345" s="172"/>
      <c r="H345" s="172"/>
      <c r="I345" s="174"/>
      <c r="J345" s="172"/>
      <c r="K345" s="172"/>
      <c r="L345" s="172"/>
      <c r="M345" s="172"/>
      <c r="N345" s="172"/>
      <c r="O345" s="172"/>
      <c r="P345" s="172"/>
      <c r="Q345" s="172"/>
      <c r="R345" s="172"/>
      <c r="S345" s="172"/>
      <c r="T345" s="172"/>
      <c r="U345" s="172"/>
      <c r="V345" s="172"/>
      <c r="W345" s="172"/>
      <c r="X345" s="172"/>
      <c r="Y345" s="172"/>
      <c r="Z345" s="172"/>
      <c r="AA345" s="172"/>
      <c r="AB345" s="172"/>
      <c r="AC345" s="172"/>
      <c r="AD345" s="172"/>
      <c r="AE345" s="172"/>
      <c r="AF345" s="172"/>
      <c r="AG345" s="172"/>
      <c r="AH345" s="172"/>
      <c r="AI345" s="172"/>
      <c r="AJ345" s="172"/>
      <c r="AK345" s="172"/>
      <c r="AL345" s="172"/>
      <c r="AM345" s="172"/>
      <c r="AN345" s="172"/>
    </row>
    <row r="346" spans="1:40" x14ac:dyDescent="0.4">
      <c r="A346" s="172"/>
      <c r="B346" s="174"/>
      <c r="C346" s="174"/>
      <c r="D346" s="174"/>
      <c r="E346" s="172"/>
      <c r="F346" s="172"/>
      <c r="G346" s="172"/>
      <c r="H346" s="172"/>
      <c r="I346" s="174"/>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row>
    <row r="347" spans="1:40" x14ac:dyDescent="0.4">
      <c r="A347" s="172"/>
      <c r="B347" s="174"/>
      <c r="C347" s="174"/>
      <c r="D347" s="174"/>
      <c r="E347" s="172"/>
      <c r="F347" s="172"/>
      <c r="G347" s="172"/>
      <c r="H347" s="172"/>
      <c r="I347" s="174"/>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c r="AG347" s="172"/>
      <c r="AH347" s="172"/>
      <c r="AI347" s="172"/>
      <c r="AJ347" s="172"/>
      <c r="AK347" s="172"/>
      <c r="AL347" s="172"/>
      <c r="AM347" s="172"/>
      <c r="AN347" s="172"/>
    </row>
    <row r="348" spans="1:40" x14ac:dyDescent="0.4">
      <c r="A348" s="172"/>
      <c r="B348" s="174"/>
      <c r="C348" s="174"/>
      <c r="D348" s="174"/>
      <c r="E348" s="172"/>
      <c r="F348" s="172"/>
      <c r="G348" s="172"/>
      <c r="H348" s="172"/>
      <c r="I348" s="174"/>
      <c r="J348" s="172"/>
      <c r="K348" s="172"/>
      <c r="L348" s="172"/>
      <c r="M348" s="172"/>
      <c r="N348" s="172"/>
      <c r="O348" s="172"/>
      <c r="P348" s="172"/>
      <c r="Q348" s="172"/>
      <c r="R348" s="172"/>
      <c r="S348" s="172"/>
      <c r="T348" s="172"/>
      <c r="U348" s="172"/>
      <c r="V348" s="172"/>
      <c r="W348" s="172"/>
      <c r="X348" s="172"/>
      <c r="Y348" s="172"/>
      <c r="Z348" s="172"/>
      <c r="AA348" s="172"/>
      <c r="AB348" s="172"/>
      <c r="AC348" s="172"/>
      <c r="AD348" s="172"/>
      <c r="AE348" s="172"/>
      <c r="AF348" s="172"/>
      <c r="AG348" s="172"/>
      <c r="AH348" s="172"/>
      <c r="AI348" s="172"/>
      <c r="AJ348" s="172"/>
      <c r="AK348" s="172"/>
      <c r="AL348" s="172"/>
      <c r="AM348" s="172"/>
      <c r="AN348" s="172"/>
    </row>
    <row r="349" spans="1:40" x14ac:dyDescent="0.4">
      <c r="A349" s="172"/>
      <c r="B349" s="174"/>
      <c r="C349" s="174"/>
      <c r="D349" s="174"/>
      <c r="E349" s="172"/>
      <c r="F349" s="172"/>
      <c r="G349" s="172"/>
      <c r="H349" s="172"/>
      <c r="I349" s="174"/>
      <c r="J349" s="172"/>
      <c r="K349" s="172"/>
      <c r="L349" s="172"/>
      <c r="M349" s="172"/>
      <c r="N349" s="172"/>
      <c r="O349" s="172"/>
      <c r="P349" s="172"/>
      <c r="Q349" s="172"/>
      <c r="R349" s="172"/>
      <c r="S349" s="172"/>
      <c r="T349" s="172"/>
      <c r="U349" s="172"/>
      <c r="V349" s="172"/>
      <c r="W349" s="172"/>
      <c r="X349" s="172"/>
      <c r="Y349" s="172"/>
      <c r="Z349" s="172"/>
      <c r="AA349" s="172"/>
      <c r="AB349" s="172"/>
      <c r="AC349" s="172"/>
      <c r="AD349" s="172"/>
      <c r="AE349" s="172"/>
      <c r="AF349" s="172"/>
      <c r="AG349" s="172"/>
      <c r="AH349" s="172"/>
      <c r="AI349" s="172"/>
      <c r="AJ349" s="172"/>
      <c r="AK349" s="172"/>
      <c r="AL349" s="172"/>
      <c r="AM349" s="172"/>
      <c r="AN349" s="172"/>
    </row>
    <row r="350" spans="1:40" x14ac:dyDescent="0.4">
      <c r="A350" s="172"/>
      <c r="B350" s="174"/>
      <c r="C350" s="174"/>
      <c r="D350" s="174"/>
      <c r="E350" s="172"/>
      <c r="F350" s="172"/>
      <c r="G350" s="172"/>
      <c r="H350" s="172"/>
      <c r="I350" s="174"/>
      <c r="J350" s="172"/>
      <c r="K350" s="172"/>
      <c r="L350" s="172"/>
      <c r="M350" s="172"/>
      <c r="N350" s="172"/>
      <c r="O350" s="172"/>
      <c r="P350" s="172"/>
      <c r="Q350" s="172"/>
      <c r="R350" s="172"/>
      <c r="S350" s="172"/>
      <c r="T350" s="172"/>
      <c r="U350" s="172"/>
      <c r="V350" s="172"/>
      <c r="W350" s="172"/>
      <c r="X350" s="172"/>
      <c r="Y350" s="172"/>
      <c r="Z350" s="172"/>
      <c r="AA350" s="172"/>
      <c r="AB350" s="172"/>
      <c r="AC350" s="172"/>
      <c r="AD350" s="172"/>
      <c r="AE350" s="172"/>
      <c r="AF350" s="172"/>
      <c r="AG350" s="172"/>
      <c r="AH350" s="172"/>
      <c r="AI350" s="172"/>
      <c r="AJ350" s="172"/>
      <c r="AK350" s="172"/>
      <c r="AL350" s="172"/>
      <c r="AM350" s="172"/>
      <c r="AN350" s="172"/>
    </row>
    <row r="351" spans="1:40" x14ac:dyDescent="0.4">
      <c r="A351" s="172"/>
      <c r="B351" s="174"/>
      <c r="C351" s="174"/>
      <c r="D351" s="174"/>
      <c r="E351" s="172"/>
      <c r="F351" s="172"/>
      <c r="G351" s="172"/>
      <c r="H351" s="172"/>
      <c r="I351" s="174"/>
      <c r="J351" s="172"/>
      <c r="K351" s="172"/>
      <c r="L351" s="172"/>
      <c r="M351" s="172"/>
      <c r="N351" s="172"/>
      <c r="O351" s="172"/>
      <c r="P351" s="172"/>
      <c r="Q351" s="172"/>
      <c r="R351" s="172"/>
      <c r="S351" s="172"/>
      <c r="T351" s="172"/>
      <c r="U351" s="172"/>
      <c r="V351" s="172"/>
      <c r="W351" s="172"/>
      <c r="X351" s="172"/>
      <c r="Y351" s="172"/>
      <c r="Z351" s="172"/>
      <c r="AA351" s="172"/>
      <c r="AB351" s="172"/>
      <c r="AC351" s="172"/>
      <c r="AD351" s="172"/>
      <c r="AE351" s="172"/>
      <c r="AF351" s="172"/>
      <c r="AG351" s="172"/>
      <c r="AH351" s="172"/>
      <c r="AI351" s="172"/>
      <c r="AJ351" s="172"/>
      <c r="AK351" s="172"/>
      <c r="AL351" s="172"/>
      <c r="AM351" s="172"/>
      <c r="AN351" s="172"/>
    </row>
    <row r="352" spans="1:40" x14ac:dyDescent="0.4">
      <c r="A352" s="172"/>
      <c r="B352" s="174"/>
      <c r="C352" s="174"/>
      <c r="D352" s="174"/>
      <c r="E352" s="172"/>
      <c r="F352" s="172"/>
      <c r="G352" s="172"/>
      <c r="H352" s="172"/>
      <c r="I352" s="174"/>
      <c r="J352" s="172"/>
      <c r="K352" s="172"/>
      <c r="L352" s="172"/>
      <c r="M352" s="172"/>
      <c r="N352" s="172"/>
      <c r="O352" s="172"/>
      <c r="P352" s="172"/>
      <c r="Q352" s="172"/>
      <c r="R352" s="172"/>
      <c r="S352" s="172"/>
      <c r="T352" s="172"/>
      <c r="U352" s="172"/>
      <c r="V352" s="172"/>
      <c r="W352" s="172"/>
      <c r="X352" s="172"/>
      <c r="Y352" s="172"/>
      <c r="Z352" s="172"/>
      <c r="AA352" s="172"/>
      <c r="AB352" s="172"/>
      <c r="AC352" s="172"/>
      <c r="AD352" s="172"/>
      <c r="AE352" s="172"/>
      <c r="AF352" s="172"/>
      <c r="AG352" s="172"/>
      <c r="AH352" s="172"/>
      <c r="AI352" s="172"/>
      <c r="AJ352" s="172"/>
      <c r="AK352" s="172"/>
      <c r="AL352" s="172"/>
      <c r="AM352" s="172"/>
      <c r="AN352" s="172"/>
    </row>
    <row r="353" spans="1:40" x14ac:dyDescent="0.4">
      <c r="A353" s="172"/>
      <c r="B353" s="174"/>
      <c r="C353" s="174"/>
      <c r="D353" s="174"/>
      <c r="E353" s="172"/>
      <c r="F353" s="172"/>
      <c r="G353" s="172"/>
      <c r="H353" s="172"/>
      <c r="I353" s="174"/>
      <c r="J353" s="172"/>
      <c r="K353" s="172"/>
      <c r="L353" s="172"/>
      <c r="M353" s="172"/>
      <c r="N353" s="172"/>
      <c r="O353" s="172"/>
      <c r="P353" s="172"/>
      <c r="Q353" s="172"/>
      <c r="R353" s="172"/>
      <c r="S353" s="172"/>
      <c r="T353" s="172"/>
      <c r="U353" s="172"/>
      <c r="V353" s="172"/>
      <c r="W353" s="172"/>
      <c r="X353" s="172"/>
      <c r="Y353" s="172"/>
      <c r="Z353" s="172"/>
      <c r="AA353" s="172"/>
      <c r="AB353" s="172"/>
      <c r="AC353" s="172"/>
      <c r="AD353" s="172"/>
      <c r="AE353" s="172"/>
      <c r="AF353" s="172"/>
      <c r="AG353" s="172"/>
      <c r="AH353" s="172"/>
      <c r="AI353" s="172"/>
      <c r="AJ353" s="172"/>
      <c r="AK353" s="172"/>
      <c r="AL353" s="172"/>
      <c r="AM353" s="172"/>
      <c r="AN353" s="172"/>
    </row>
    <row r="354" spans="1:40" x14ac:dyDescent="0.4">
      <c r="A354" s="172"/>
      <c r="B354" s="174"/>
      <c r="C354" s="174"/>
      <c r="D354" s="174"/>
      <c r="E354" s="172"/>
      <c r="F354" s="172"/>
      <c r="G354" s="172"/>
      <c r="H354" s="172"/>
      <c r="I354" s="174"/>
      <c r="J354" s="172"/>
      <c r="K354" s="172"/>
      <c r="L354" s="172"/>
      <c r="M354" s="172"/>
      <c r="N354" s="172"/>
      <c r="O354" s="172"/>
      <c r="P354" s="172"/>
      <c r="Q354" s="172"/>
      <c r="R354" s="172"/>
      <c r="S354" s="172"/>
      <c r="T354" s="172"/>
      <c r="U354" s="172"/>
      <c r="V354" s="172"/>
      <c r="W354" s="172"/>
      <c r="X354" s="172"/>
      <c r="Y354" s="172"/>
      <c r="Z354" s="172"/>
      <c r="AA354" s="172"/>
      <c r="AB354" s="172"/>
      <c r="AC354" s="172"/>
      <c r="AD354" s="172"/>
      <c r="AE354" s="172"/>
      <c r="AF354" s="172"/>
      <c r="AG354" s="172"/>
      <c r="AH354" s="172"/>
      <c r="AI354" s="172"/>
      <c r="AJ354" s="172"/>
      <c r="AK354" s="172"/>
      <c r="AL354" s="172"/>
      <c r="AM354" s="172"/>
      <c r="AN354" s="172"/>
    </row>
    <row r="355" spans="1:40" x14ac:dyDescent="0.4">
      <c r="A355" s="172"/>
      <c r="B355" s="174"/>
      <c r="C355" s="174"/>
      <c r="D355" s="174"/>
      <c r="E355" s="172"/>
      <c r="F355" s="172"/>
      <c r="G355" s="172"/>
      <c r="H355" s="172"/>
      <c r="I355" s="174"/>
      <c r="J355" s="172"/>
      <c r="K355" s="172"/>
      <c r="L355" s="172"/>
      <c r="M355" s="172"/>
      <c r="N355" s="172"/>
      <c r="O355" s="172"/>
      <c r="P355" s="172"/>
      <c r="Q355" s="172"/>
      <c r="R355" s="172"/>
      <c r="S355" s="172"/>
      <c r="T355" s="172"/>
      <c r="U355" s="172"/>
      <c r="V355" s="172"/>
      <c r="W355" s="172"/>
      <c r="X355" s="172"/>
      <c r="Y355" s="172"/>
      <c r="Z355" s="172"/>
      <c r="AA355" s="172"/>
      <c r="AB355" s="172"/>
      <c r="AC355" s="172"/>
      <c r="AD355" s="172"/>
      <c r="AE355" s="172"/>
      <c r="AF355" s="172"/>
      <c r="AG355" s="172"/>
      <c r="AH355" s="172"/>
      <c r="AI355" s="172"/>
      <c r="AJ355" s="172"/>
      <c r="AK355" s="172"/>
      <c r="AL355" s="172"/>
      <c r="AM355" s="172"/>
      <c r="AN355" s="172"/>
    </row>
    <row r="356" spans="1:40" x14ac:dyDescent="0.4">
      <c r="A356" s="172"/>
      <c r="B356" s="174"/>
      <c r="C356" s="174"/>
      <c r="D356" s="174"/>
      <c r="E356" s="172"/>
      <c r="F356" s="172"/>
      <c r="G356" s="172"/>
      <c r="H356" s="172"/>
      <c r="I356" s="174"/>
      <c r="J356" s="172"/>
      <c r="K356" s="172"/>
      <c r="L356" s="172"/>
      <c r="M356" s="172"/>
      <c r="N356" s="172"/>
      <c r="O356" s="172"/>
      <c r="P356" s="172"/>
      <c r="Q356" s="172"/>
      <c r="R356" s="172"/>
      <c r="S356" s="172"/>
      <c r="T356" s="172"/>
      <c r="U356" s="172"/>
      <c r="V356" s="172"/>
      <c r="W356" s="172"/>
      <c r="X356" s="172"/>
      <c r="Y356" s="172"/>
      <c r="Z356" s="172"/>
      <c r="AA356" s="172"/>
      <c r="AB356" s="172"/>
      <c r="AC356" s="172"/>
      <c r="AD356" s="172"/>
      <c r="AE356" s="172"/>
      <c r="AF356" s="172"/>
      <c r="AG356" s="172"/>
      <c r="AH356" s="172"/>
      <c r="AI356" s="172"/>
      <c r="AJ356" s="172"/>
      <c r="AK356" s="172"/>
      <c r="AL356" s="172"/>
      <c r="AM356" s="172"/>
      <c r="AN356" s="172"/>
    </row>
    <row r="357" spans="1:40" x14ac:dyDescent="0.4">
      <c r="A357" s="172"/>
      <c r="B357" s="174"/>
      <c r="C357" s="174"/>
      <c r="D357" s="174"/>
      <c r="E357" s="172"/>
      <c r="F357" s="172"/>
      <c r="G357" s="172"/>
      <c r="H357" s="172"/>
      <c r="I357" s="174"/>
      <c r="J357" s="172"/>
      <c r="K357" s="172"/>
      <c r="L357" s="172"/>
      <c r="M357" s="172"/>
      <c r="N357" s="172"/>
      <c r="O357" s="172"/>
      <c r="P357" s="172"/>
      <c r="Q357" s="172"/>
      <c r="R357" s="172"/>
      <c r="S357" s="172"/>
      <c r="T357" s="172"/>
      <c r="U357" s="172"/>
      <c r="V357" s="172"/>
      <c r="W357" s="172"/>
      <c r="X357" s="172"/>
      <c r="Y357" s="172"/>
      <c r="Z357" s="172"/>
      <c r="AA357" s="172"/>
      <c r="AB357" s="172"/>
      <c r="AC357" s="172"/>
      <c r="AD357" s="172"/>
      <c r="AE357" s="172"/>
      <c r="AF357" s="172"/>
      <c r="AG357" s="172"/>
      <c r="AH357" s="172"/>
      <c r="AI357" s="172"/>
      <c r="AJ357" s="172"/>
      <c r="AK357" s="172"/>
      <c r="AL357" s="172"/>
      <c r="AM357" s="172"/>
      <c r="AN357" s="172"/>
    </row>
    <row r="358" spans="1:40" x14ac:dyDescent="0.4">
      <c r="A358" s="172"/>
      <c r="B358" s="174"/>
      <c r="C358" s="174"/>
      <c r="D358" s="174"/>
      <c r="E358" s="172"/>
      <c r="F358" s="172"/>
      <c r="G358" s="172"/>
      <c r="H358" s="172"/>
      <c r="I358" s="174"/>
      <c r="J358" s="172"/>
      <c r="K358" s="172"/>
      <c r="L358" s="172"/>
      <c r="M358" s="172"/>
      <c r="N358" s="172"/>
      <c r="O358" s="172"/>
      <c r="P358" s="172"/>
      <c r="Q358" s="172"/>
      <c r="R358" s="172"/>
      <c r="S358" s="172"/>
      <c r="T358" s="172"/>
      <c r="U358" s="172"/>
      <c r="V358" s="172"/>
      <c r="W358" s="172"/>
      <c r="X358" s="172"/>
      <c r="Y358" s="172"/>
      <c r="Z358" s="172"/>
      <c r="AA358" s="172"/>
      <c r="AB358" s="172"/>
      <c r="AC358" s="172"/>
      <c r="AD358" s="172"/>
      <c r="AE358" s="172"/>
      <c r="AF358" s="172"/>
      <c r="AG358" s="172"/>
      <c r="AH358" s="172"/>
      <c r="AI358" s="172"/>
      <c r="AJ358" s="172"/>
      <c r="AK358" s="172"/>
      <c r="AL358" s="172"/>
      <c r="AM358" s="172"/>
      <c r="AN358" s="172"/>
    </row>
    <row r="359" spans="1:40" x14ac:dyDescent="0.4">
      <c r="A359" s="172"/>
      <c r="B359" s="174"/>
      <c r="C359" s="174"/>
      <c r="D359" s="174"/>
      <c r="E359" s="172"/>
      <c r="F359" s="172"/>
      <c r="G359" s="172"/>
      <c r="H359" s="172"/>
      <c r="I359" s="174"/>
      <c r="J359" s="172"/>
      <c r="K359" s="172"/>
      <c r="L359" s="172"/>
      <c r="M359" s="172"/>
      <c r="N359" s="172"/>
      <c r="O359" s="172"/>
      <c r="P359" s="172"/>
      <c r="Q359" s="172"/>
      <c r="R359" s="172"/>
      <c r="S359" s="172"/>
      <c r="T359" s="172"/>
      <c r="U359" s="172"/>
      <c r="V359" s="172"/>
      <c r="W359" s="172"/>
      <c r="X359" s="172"/>
      <c r="Y359" s="172"/>
      <c r="Z359" s="172"/>
      <c r="AA359" s="172"/>
      <c r="AB359" s="172"/>
      <c r="AC359" s="172"/>
      <c r="AD359" s="172"/>
      <c r="AE359" s="172"/>
      <c r="AF359" s="172"/>
      <c r="AG359" s="172"/>
      <c r="AH359" s="172"/>
      <c r="AI359" s="172"/>
      <c r="AJ359" s="172"/>
      <c r="AK359" s="172"/>
      <c r="AL359" s="172"/>
      <c r="AM359" s="172"/>
      <c r="AN359" s="172"/>
    </row>
    <row r="360" spans="1:40" x14ac:dyDescent="0.4">
      <c r="A360" s="172"/>
      <c r="B360" s="174"/>
      <c r="C360" s="174"/>
      <c r="D360" s="174"/>
      <c r="E360" s="172"/>
      <c r="F360" s="172"/>
      <c r="G360" s="172"/>
      <c r="H360" s="172"/>
      <c r="I360" s="174"/>
      <c r="J360" s="172"/>
      <c r="K360" s="172"/>
      <c r="L360" s="172"/>
      <c r="M360" s="172"/>
      <c r="N360" s="172"/>
      <c r="O360" s="172"/>
      <c r="P360" s="172"/>
      <c r="Q360" s="172"/>
      <c r="R360" s="172"/>
      <c r="S360" s="172"/>
      <c r="T360" s="172"/>
      <c r="U360" s="172"/>
      <c r="V360" s="172"/>
      <c r="W360" s="172"/>
      <c r="X360" s="172"/>
      <c r="Y360" s="172"/>
      <c r="Z360" s="172"/>
      <c r="AA360" s="172"/>
      <c r="AB360" s="172"/>
      <c r="AC360" s="172"/>
      <c r="AD360" s="172"/>
      <c r="AE360" s="172"/>
      <c r="AF360" s="172"/>
      <c r="AG360" s="172"/>
      <c r="AH360" s="172"/>
      <c r="AI360" s="172"/>
      <c r="AJ360" s="172"/>
      <c r="AK360" s="172"/>
      <c r="AL360" s="172"/>
      <c r="AM360" s="172"/>
      <c r="AN360" s="172"/>
    </row>
    <row r="361" spans="1:40" x14ac:dyDescent="0.4">
      <c r="A361" s="172"/>
      <c r="B361" s="174"/>
      <c r="C361" s="174"/>
      <c r="D361" s="174"/>
      <c r="E361" s="172"/>
      <c r="F361" s="172"/>
      <c r="G361" s="172"/>
      <c r="H361" s="172"/>
      <c r="I361" s="174"/>
      <c r="J361" s="172"/>
      <c r="K361" s="172"/>
      <c r="L361" s="172"/>
      <c r="M361" s="172"/>
      <c r="N361" s="172"/>
      <c r="O361" s="172"/>
      <c r="P361" s="172"/>
      <c r="Q361" s="172"/>
      <c r="R361" s="172"/>
      <c r="S361" s="172"/>
      <c r="T361" s="172"/>
      <c r="U361" s="172"/>
      <c r="V361" s="172"/>
      <c r="W361" s="172"/>
      <c r="X361" s="172"/>
      <c r="Y361" s="172"/>
      <c r="Z361" s="172"/>
      <c r="AA361" s="172"/>
      <c r="AB361" s="172"/>
      <c r="AC361" s="172"/>
      <c r="AD361" s="172"/>
      <c r="AE361" s="172"/>
      <c r="AF361" s="172"/>
      <c r="AG361" s="172"/>
      <c r="AH361" s="172"/>
      <c r="AI361" s="172"/>
      <c r="AJ361" s="172"/>
      <c r="AK361" s="172"/>
      <c r="AL361" s="172"/>
      <c r="AM361" s="172"/>
      <c r="AN361" s="172"/>
    </row>
    <row r="362" spans="1:40" x14ac:dyDescent="0.4">
      <c r="A362" s="172"/>
      <c r="B362" s="174"/>
      <c r="C362" s="174"/>
      <c r="D362" s="174"/>
      <c r="E362" s="172"/>
      <c r="F362" s="172"/>
      <c r="G362" s="172"/>
      <c r="H362" s="172"/>
      <c r="I362" s="174"/>
      <c r="J362" s="172"/>
      <c r="K362" s="172"/>
      <c r="L362" s="172"/>
      <c r="M362" s="172"/>
      <c r="N362" s="172"/>
      <c r="O362" s="172"/>
      <c r="P362" s="172"/>
      <c r="Q362" s="172"/>
      <c r="R362" s="172"/>
      <c r="S362" s="172"/>
      <c r="T362" s="172"/>
      <c r="U362" s="172"/>
      <c r="V362" s="172"/>
      <c r="W362" s="172"/>
      <c r="X362" s="172"/>
      <c r="Y362" s="172"/>
      <c r="Z362" s="172"/>
      <c r="AA362" s="172"/>
      <c r="AB362" s="172"/>
      <c r="AC362" s="172"/>
      <c r="AD362" s="172"/>
      <c r="AE362" s="172"/>
      <c r="AF362" s="172"/>
      <c r="AG362" s="172"/>
      <c r="AH362" s="172"/>
      <c r="AI362" s="172"/>
      <c r="AJ362" s="172"/>
      <c r="AK362" s="172"/>
      <c r="AL362" s="172"/>
      <c r="AM362" s="172"/>
      <c r="AN362" s="172"/>
    </row>
    <row r="363" spans="1:40" x14ac:dyDescent="0.4">
      <c r="A363" s="172"/>
      <c r="B363" s="174"/>
      <c r="C363" s="174"/>
      <c r="D363" s="174"/>
      <c r="E363" s="172"/>
      <c r="F363" s="172"/>
      <c r="G363" s="172"/>
      <c r="H363" s="172"/>
      <c r="I363" s="174"/>
      <c r="J363" s="172"/>
      <c r="K363" s="172"/>
      <c r="L363" s="172"/>
      <c r="M363" s="172"/>
      <c r="N363" s="172"/>
      <c r="O363" s="172"/>
      <c r="P363" s="172"/>
      <c r="Q363" s="172"/>
      <c r="R363" s="172"/>
      <c r="S363" s="172"/>
      <c r="T363" s="172"/>
      <c r="U363" s="172"/>
      <c r="V363" s="172"/>
      <c r="W363" s="172"/>
      <c r="X363" s="172"/>
      <c r="Y363" s="172"/>
      <c r="Z363" s="172"/>
      <c r="AA363" s="172"/>
      <c r="AB363" s="172"/>
      <c r="AC363" s="172"/>
      <c r="AD363" s="172"/>
      <c r="AE363" s="172"/>
      <c r="AF363" s="172"/>
      <c r="AG363" s="172"/>
      <c r="AH363" s="172"/>
      <c r="AI363" s="172"/>
      <c r="AJ363" s="172"/>
      <c r="AK363" s="172"/>
      <c r="AL363" s="172"/>
      <c r="AM363" s="172"/>
      <c r="AN363" s="172"/>
    </row>
    <row r="364" spans="1:40" x14ac:dyDescent="0.4">
      <c r="A364" s="172"/>
      <c r="B364" s="174"/>
      <c r="C364" s="174"/>
      <c r="D364" s="174"/>
      <c r="E364" s="172"/>
      <c r="F364" s="172"/>
      <c r="G364" s="172"/>
      <c r="H364" s="172"/>
      <c r="I364" s="174"/>
      <c r="J364" s="172"/>
      <c r="K364" s="172"/>
      <c r="L364" s="172"/>
      <c r="M364" s="172"/>
      <c r="N364" s="172"/>
      <c r="O364" s="172"/>
      <c r="P364" s="172"/>
      <c r="Q364" s="172"/>
      <c r="R364" s="172"/>
      <c r="S364" s="172"/>
      <c r="T364" s="172"/>
      <c r="U364" s="172"/>
      <c r="V364" s="172"/>
      <c r="W364" s="172"/>
      <c r="X364" s="172"/>
      <c r="Y364" s="172"/>
      <c r="Z364" s="172"/>
      <c r="AA364" s="172"/>
      <c r="AB364" s="172"/>
      <c r="AC364" s="172"/>
      <c r="AD364" s="172"/>
      <c r="AE364" s="172"/>
      <c r="AF364" s="172"/>
      <c r="AG364" s="172"/>
      <c r="AH364" s="172"/>
      <c r="AI364" s="172"/>
      <c r="AJ364" s="172"/>
      <c r="AK364" s="172"/>
      <c r="AL364" s="172"/>
      <c r="AM364" s="172"/>
      <c r="AN364" s="172"/>
    </row>
    <row r="365" spans="1:40" x14ac:dyDescent="0.4">
      <c r="A365" s="172"/>
      <c r="B365" s="174"/>
      <c r="C365" s="174"/>
      <c r="D365" s="174"/>
      <c r="E365" s="172"/>
      <c r="F365" s="172"/>
      <c r="G365" s="172"/>
      <c r="H365" s="172"/>
      <c r="I365" s="174"/>
      <c r="J365" s="172"/>
      <c r="K365" s="172"/>
      <c r="L365" s="172"/>
      <c r="M365" s="172"/>
      <c r="N365" s="172"/>
      <c r="O365" s="172"/>
      <c r="P365" s="172"/>
      <c r="Q365" s="172"/>
      <c r="R365" s="172"/>
      <c r="S365" s="172"/>
      <c r="T365" s="172"/>
      <c r="U365" s="172"/>
      <c r="V365" s="172"/>
      <c r="W365" s="172"/>
      <c r="X365" s="172"/>
      <c r="Y365" s="172"/>
      <c r="Z365" s="172"/>
      <c r="AA365" s="172"/>
      <c r="AB365" s="172"/>
      <c r="AC365" s="172"/>
      <c r="AD365" s="172"/>
      <c r="AE365" s="172"/>
      <c r="AF365" s="172"/>
      <c r="AG365" s="172"/>
      <c r="AH365" s="172"/>
      <c r="AI365" s="172"/>
      <c r="AJ365" s="172"/>
      <c r="AK365" s="172"/>
      <c r="AL365" s="172"/>
      <c r="AM365" s="172"/>
      <c r="AN365" s="172"/>
    </row>
    <row r="366" spans="1:40" x14ac:dyDescent="0.4">
      <c r="A366" s="172"/>
      <c r="B366" s="174"/>
      <c r="C366" s="174"/>
      <c r="D366" s="174"/>
      <c r="E366" s="172"/>
      <c r="F366" s="172"/>
      <c r="G366" s="172"/>
      <c r="H366" s="172"/>
      <c r="I366" s="174"/>
      <c r="J366" s="172"/>
      <c r="K366" s="172"/>
      <c r="L366" s="172"/>
      <c r="M366" s="172"/>
      <c r="N366" s="172"/>
      <c r="O366" s="172"/>
      <c r="P366" s="172"/>
      <c r="Q366" s="172"/>
      <c r="R366" s="172"/>
      <c r="S366" s="172"/>
      <c r="T366" s="172"/>
      <c r="U366" s="172"/>
      <c r="V366" s="172"/>
      <c r="W366" s="172"/>
      <c r="X366" s="172"/>
      <c r="Y366" s="172"/>
      <c r="Z366" s="172"/>
      <c r="AA366" s="172"/>
      <c r="AB366" s="172"/>
      <c r="AC366" s="172"/>
      <c r="AD366" s="172"/>
      <c r="AE366" s="172"/>
      <c r="AF366" s="172"/>
      <c r="AG366" s="172"/>
      <c r="AH366" s="172"/>
      <c r="AI366" s="172"/>
      <c r="AJ366" s="172"/>
      <c r="AK366" s="172"/>
      <c r="AL366" s="172"/>
      <c r="AM366" s="172"/>
      <c r="AN366" s="172"/>
    </row>
    <row r="367" spans="1:40" x14ac:dyDescent="0.4">
      <c r="A367" s="172"/>
      <c r="B367" s="174"/>
      <c r="C367" s="174"/>
      <c r="D367" s="174"/>
      <c r="E367" s="172"/>
      <c r="F367" s="172"/>
      <c r="G367" s="172"/>
      <c r="H367" s="172"/>
      <c r="I367" s="174"/>
      <c r="J367" s="172"/>
      <c r="K367" s="172"/>
      <c r="L367" s="172"/>
      <c r="M367" s="172"/>
      <c r="N367" s="172"/>
      <c r="O367" s="172"/>
      <c r="P367" s="172"/>
      <c r="Q367" s="172"/>
      <c r="R367" s="172"/>
      <c r="S367" s="172"/>
      <c r="T367" s="172"/>
      <c r="U367" s="172"/>
      <c r="V367" s="172"/>
      <c r="W367" s="172"/>
      <c r="X367" s="172"/>
      <c r="Y367" s="172"/>
      <c r="Z367" s="172"/>
      <c r="AA367" s="172"/>
      <c r="AB367" s="172"/>
      <c r="AC367" s="172"/>
      <c r="AD367" s="172"/>
      <c r="AE367" s="172"/>
      <c r="AF367" s="172"/>
      <c r="AG367" s="172"/>
      <c r="AH367" s="172"/>
      <c r="AI367" s="172"/>
      <c r="AJ367" s="172"/>
      <c r="AK367" s="172"/>
      <c r="AL367" s="172"/>
      <c r="AM367" s="172"/>
      <c r="AN367" s="172"/>
    </row>
    <row r="368" spans="1:40" x14ac:dyDescent="0.4">
      <c r="A368" s="172"/>
      <c r="B368" s="174"/>
      <c r="C368" s="174"/>
      <c r="D368" s="174"/>
      <c r="E368" s="172"/>
      <c r="F368" s="172"/>
      <c r="G368" s="172"/>
      <c r="H368" s="172"/>
      <c r="I368" s="174"/>
      <c r="J368" s="172"/>
      <c r="K368" s="172"/>
      <c r="L368" s="172"/>
      <c r="M368" s="172"/>
      <c r="N368" s="172"/>
      <c r="O368" s="172"/>
      <c r="P368" s="172"/>
      <c r="Q368" s="172"/>
      <c r="R368" s="172"/>
      <c r="S368" s="172"/>
      <c r="T368" s="172"/>
      <c r="U368" s="172"/>
      <c r="V368" s="172"/>
      <c r="W368" s="172"/>
      <c r="X368" s="172"/>
      <c r="Y368" s="172"/>
      <c r="Z368" s="172"/>
      <c r="AA368" s="172"/>
      <c r="AB368" s="172"/>
      <c r="AC368" s="172"/>
      <c r="AD368" s="172"/>
      <c r="AE368" s="172"/>
      <c r="AF368" s="172"/>
      <c r="AG368" s="172"/>
      <c r="AH368" s="172"/>
      <c r="AI368" s="172"/>
      <c r="AJ368" s="172"/>
      <c r="AK368" s="172"/>
      <c r="AL368" s="172"/>
      <c r="AM368" s="172"/>
      <c r="AN368" s="172"/>
    </row>
    <row r="369" spans="1:40" x14ac:dyDescent="0.4">
      <c r="A369" s="172"/>
      <c r="B369" s="174"/>
      <c r="C369" s="174"/>
      <c r="D369" s="174"/>
      <c r="E369" s="172"/>
      <c r="F369" s="172"/>
      <c r="G369" s="172"/>
      <c r="H369" s="172"/>
      <c r="I369" s="174"/>
      <c r="J369" s="172"/>
      <c r="K369" s="172"/>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c r="AK369" s="172"/>
      <c r="AL369" s="172"/>
      <c r="AM369" s="172"/>
      <c r="AN369" s="172"/>
    </row>
    <row r="370" spans="1:40" x14ac:dyDescent="0.4">
      <c r="A370" s="172"/>
      <c r="B370" s="174"/>
      <c r="C370" s="174"/>
      <c r="D370" s="174"/>
      <c r="E370" s="172"/>
      <c r="F370" s="172"/>
      <c r="G370" s="172"/>
      <c r="H370" s="172"/>
      <c r="I370" s="174"/>
      <c r="J370" s="172"/>
      <c r="K370" s="172"/>
      <c r="L370" s="172"/>
      <c r="M370" s="172"/>
      <c r="N370" s="172"/>
      <c r="O370" s="172"/>
      <c r="P370" s="172"/>
      <c r="Q370" s="172"/>
      <c r="R370" s="172"/>
      <c r="S370" s="172"/>
      <c r="T370" s="172"/>
      <c r="U370" s="172"/>
      <c r="V370" s="172"/>
      <c r="W370" s="172"/>
      <c r="X370" s="172"/>
      <c r="Y370" s="172"/>
      <c r="Z370" s="172"/>
      <c r="AA370" s="172"/>
      <c r="AB370" s="172"/>
      <c r="AC370" s="172"/>
      <c r="AD370" s="172"/>
      <c r="AE370" s="172"/>
      <c r="AF370" s="172"/>
      <c r="AG370" s="172"/>
      <c r="AH370" s="172"/>
      <c r="AI370" s="172"/>
      <c r="AJ370" s="172"/>
      <c r="AK370" s="172"/>
      <c r="AL370" s="172"/>
      <c r="AM370" s="172"/>
      <c r="AN370" s="172"/>
    </row>
    <row r="371" spans="1:40" x14ac:dyDescent="0.4">
      <c r="A371" s="172"/>
      <c r="B371" s="174"/>
      <c r="C371" s="174"/>
      <c r="D371" s="174"/>
      <c r="E371" s="172"/>
      <c r="F371" s="172"/>
      <c r="G371" s="172"/>
      <c r="H371" s="172"/>
      <c r="I371" s="174"/>
      <c r="J371" s="172"/>
      <c r="K371" s="172"/>
      <c r="L371" s="172"/>
      <c r="M371" s="172"/>
      <c r="N371" s="172"/>
      <c r="O371" s="172"/>
      <c r="P371" s="172"/>
      <c r="Q371" s="172"/>
      <c r="R371" s="172"/>
      <c r="S371" s="172"/>
      <c r="T371" s="172"/>
      <c r="U371" s="172"/>
      <c r="V371" s="172"/>
      <c r="W371" s="172"/>
      <c r="X371" s="172"/>
      <c r="Y371" s="172"/>
      <c r="Z371" s="172"/>
      <c r="AA371" s="172"/>
      <c r="AB371" s="172"/>
      <c r="AC371" s="172"/>
      <c r="AD371" s="172"/>
      <c r="AE371" s="172"/>
      <c r="AF371" s="172"/>
      <c r="AG371" s="172"/>
      <c r="AH371" s="172"/>
      <c r="AI371" s="172"/>
      <c r="AJ371" s="172"/>
      <c r="AK371" s="172"/>
      <c r="AL371" s="172"/>
      <c r="AM371" s="172"/>
      <c r="AN371" s="172"/>
    </row>
    <row r="372" spans="1:40" x14ac:dyDescent="0.4">
      <c r="A372" s="172"/>
      <c r="B372" s="174"/>
      <c r="C372" s="174"/>
      <c r="D372" s="174"/>
      <c r="E372" s="172"/>
      <c r="F372" s="172"/>
      <c r="G372" s="172"/>
      <c r="H372" s="172"/>
      <c r="I372" s="174"/>
      <c r="J372" s="172"/>
      <c r="K372" s="172"/>
      <c r="L372" s="172"/>
      <c r="M372" s="172"/>
      <c r="N372" s="172"/>
      <c r="O372" s="172"/>
      <c r="P372" s="172"/>
      <c r="Q372" s="172"/>
      <c r="R372" s="172"/>
      <c r="S372" s="172"/>
      <c r="T372" s="172"/>
      <c r="U372" s="172"/>
      <c r="V372" s="172"/>
      <c r="W372" s="172"/>
      <c r="X372" s="172"/>
      <c r="Y372" s="172"/>
      <c r="Z372" s="172"/>
      <c r="AA372" s="172"/>
      <c r="AB372" s="172"/>
      <c r="AC372" s="172"/>
      <c r="AD372" s="172"/>
      <c r="AE372" s="172"/>
      <c r="AF372" s="172"/>
      <c r="AG372" s="172"/>
      <c r="AH372" s="172"/>
      <c r="AI372" s="172"/>
      <c r="AJ372" s="172"/>
      <c r="AK372" s="172"/>
      <c r="AL372" s="172"/>
      <c r="AM372" s="172"/>
      <c r="AN372" s="172"/>
    </row>
    <row r="373" spans="1:40" x14ac:dyDescent="0.4">
      <c r="A373" s="172"/>
      <c r="B373" s="174"/>
      <c r="C373" s="174"/>
      <c r="D373" s="174"/>
      <c r="E373" s="172"/>
      <c r="F373" s="172"/>
      <c r="G373" s="172"/>
      <c r="H373" s="172"/>
      <c r="I373" s="174"/>
      <c r="J373" s="172"/>
      <c r="K373" s="172"/>
      <c r="L373" s="172"/>
      <c r="M373" s="172"/>
      <c r="N373" s="172"/>
      <c r="O373" s="172"/>
      <c r="P373" s="172"/>
      <c r="Q373" s="172"/>
      <c r="R373" s="172"/>
      <c r="S373" s="172"/>
      <c r="T373" s="172"/>
      <c r="U373" s="172"/>
      <c r="V373" s="172"/>
      <c r="W373" s="172"/>
      <c r="X373" s="172"/>
      <c r="Y373" s="172"/>
      <c r="Z373" s="172"/>
      <c r="AA373" s="172"/>
      <c r="AB373" s="172"/>
      <c r="AC373" s="172"/>
      <c r="AD373" s="172"/>
      <c r="AE373" s="172"/>
      <c r="AF373" s="172"/>
      <c r="AG373" s="172"/>
      <c r="AH373" s="172"/>
      <c r="AI373" s="172"/>
      <c r="AJ373" s="172"/>
      <c r="AK373" s="172"/>
      <c r="AL373" s="172"/>
      <c r="AM373" s="172"/>
      <c r="AN373" s="172"/>
    </row>
    <row r="374" spans="1:40" x14ac:dyDescent="0.4">
      <c r="A374" s="172"/>
      <c r="B374" s="174"/>
      <c r="C374" s="174"/>
      <c r="D374" s="174"/>
      <c r="E374" s="172"/>
      <c r="F374" s="172"/>
      <c r="G374" s="172"/>
      <c r="H374" s="172"/>
      <c r="I374" s="174"/>
      <c r="J374" s="172"/>
      <c r="K374" s="172"/>
      <c r="L374" s="172"/>
      <c r="M374" s="172"/>
      <c r="N374" s="172"/>
      <c r="O374" s="172"/>
      <c r="P374" s="172"/>
      <c r="Q374" s="172"/>
      <c r="R374" s="172"/>
      <c r="S374" s="172"/>
      <c r="T374" s="172"/>
      <c r="U374" s="172"/>
      <c r="V374" s="172"/>
      <c r="W374" s="172"/>
      <c r="X374" s="172"/>
      <c r="Y374" s="172"/>
      <c r="Z374" s="172"/>
      <c r="AA374" s="172"/>
      <c r="AB374" s="172"/>
      <c r="AC374" s="172"/>
      <c r="AD374" s="172"/>
      <c r="AE374" s="172"/>
      <c r="AF374" s="172"/>
      <c r="AG374" s="172"/>
      <c r="AH374" s="172"/>
      <c r="AI374" s="172"/>
      <c r="AJ374" s="172"/>
      <c r="AK374" s="172"/>
      <c r="AL374" s="172"/>
      <c r="AM374" s="172"/>
      <c r="AN374" s="172"/>
    </row>
    <row r="375" spans="1:40" x14ac:dyDescent="0.4">
      <c r="A375" s="172"/>
      <c r="B375" s="174"/>
      <c r="C375" s="174"/>
      <c r="D375" s="174"/>
      <c r="E375" s="172"/>
      <c r="F375" s="172"/>
      <c r="G375" s="172"/>
      <c r="H375" s="172"/>
      <c r="I375" s="174"/>
      <c r="J375" s="172"/>
      <c r="K375" s="172"/>
      <c r="L375" s="172"/>
      <c r="M375" s="172"/>
      <c r="N375" s="172"/>
      <c r="O375" s="172"/>
      <c r="P375" s="172"/>
      <c r="Q375" s="172"/>
      <c r="R375" s="172"/>
      <c r="S375" s="172"/>
      <c r="T375" s="172"/>
      <c r="U375" s="172"/>
      <c r="V375" s="172"/>
      <c r="W375" s="172"/>
      <c r="X375" s="172"/>
      <c r="Y375" s="172"/>
      <c r="Z375" s="172"/>
      <c r="AA375" s="172"/>
      <c r="AB375" s="172"/>
      <c r="AC375" s="172"/>
      <c r="AD375" s="172"/>
      <c r="AE375" s="172"/>
      <c r="AF375" s="172"/>
      <c r="AG375" s="172"/>
      <c r="AH375" s="172"/>
      <c r="AI375" s="172"/>
      <c r="AJ375" s="172"/>
      <c r="AK375" s="172"/>
      <c r="AL375" s="172"/>
      <c r="AM375" s="172"/>
      <c r="AN375" s="172"/>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4"/>
  <sheetViews>
    <sheetView topLeftCell="A65" workbookViewId="0">
      <selection activeCell="G3" sqref="G3"/>
    </sheetView>
  </sheetViews>
  <sheetFormatPr defaultRowHeight="18.75" x14ac:dyDescent="0.4"/>
  <cols>
    <col min="1" max="1" width="1.375" style="12" customWidth="1"/>
    <col min="2" max="3" width="9" style="12"/>
    <col min="4" max="4" width="40.625" style="12" customWidth="1"/>
    <col min="5" max="16384" width="9" style="12"/>
  </cols>
  <sheetData>
    <row r="1" spans="2:22" x14ac:dyDescent="0.4">
      <c r="B1" s="177" t="s">
        <v>149</v>
      </c>
      <c r="C1" s="177"/>
      <c r="D1" s="201"/>
      <c r="E1" s="201"/>
      <c r="F1" s="201"/>
      <c r="G1" s="177"/>
      <c r="H1" s="177"/>
      <c r="I1" s="177"/>
      <c r="J1" s="177"/>
      <c r="K1" s="177"/>
      <c r="L1" s="177"/>
      <c r="M1" s="177"/>
      <c r="N1" s="177"/>
      <c r="O1" s="177"/>
      <c r="P1" s="177"/>
      <c r="Q1" s="177"/>
      <c r="R1" s="177"/>
      <c r="S1" s="177"/>
      <c r="T1" s="177"/>
      <c r="U1" s="177"/>
      <c r="V1" s="177"/>
    </row>
    <row r="2" spans="2:22" s="17" customFormat="1" ht="20.25" customHeight="1" x14ac:dyDescent="0.4">
      <c r="B2" s="202" t="s">
        <v>169</v>
      </c>
      <c r="C2" s="202"/>
      <c r="D2" s="201"/>
      <c r="E2" s="201"/>
      <c r="F2" s="201"/>
      <c r="G2" s="203"/>
      <c r="H2" s="203"/>
      <c r="I2" s="203"/>
      <c r="J2" s="203"/>
      <c r="K2" s="203"/>
      <c r="L2" s="203"/>
      <c r="M2" s="203"/>
      <c r="N2" s="203"/>
      <c r="O2" s="203"/>
      <c r="P2" s="203"/>
      <c r="Q2" s="203"/>
      <c r="R2" s="203"/>
      <c r="S2" s="203"/>
      <c r="T2" s="203"/>
      <c r="U2" s="203"/>
      <c r="V2" s="203"/>
    </row>
    <row r="3" spans="2:22" s="17" customFormat="1" ht="20.25" customHeight="1" x14ac:dyDescent="0.4">
      <c r="B3" s="202"/>
      <c r="C3" s="202"/>
      <c r="D3" s="201"/>
      <c r="E3" s="201"/>
      <c r="F3" s="201"/>
      <c r="G3" s="203"/>
      <c r="H3" s="203"/>
      <c r="I3" s="203"/>
      <c r="J3" s="203"/>
      <c r="K3" s="203"/>
      <c r="L3" s="203"/>
      <c r="M3" s="203"/>
      <c r="N3" s="203"/>
      <c r="O3" s="203"/>
      <c r="P3" s="203"/>
      <c r="Q3" s="203"/>
      <c r="R3" s="203"/>
      <c r="S3" s="203"/>
      <c r="T3" s="203"/>
      <c r="U3" s="203"/>
      <c r="V3" s="203"/>
    </row>
    <row r="4" spans="2:22" s="18" customFormat="1" ht="20.25" customHeight="1" x14ac:dyDescent="0.4">
      <c r="B4" s="204"/>
      <c r="C4" s="201" t="s">
        <v>202</v>
      </c>
      <c r="D4" s="201"/>
      <c r="E4" s="205"/>
      <c r="F4" s="375" t="s">
        <v>203</v>
      </c>
      <c r="G4" s="375"/>
      <c r="H4" s="375"/>
      <c r="I4" s="375"/>
      <c r="J4" s="375"/>
      <c r="K4" s="375"/>
      <c r="L4" s="205"/>
      <c r="M4" s="205"/>
      <c r="N4" s="205"/>
      <c r="O4" s="205"/>
      <c r="P4" s="205"/>
      <c r="Q4" s="205"/>
      <c r="R4" s="205"/>
      <c r="S4" s="205"/>
      <c r="T4" s="205"/>
      <c r="U4" s="205"/>
      <c r="V4" s="205"/>
    </row>
    <row r="5" spans="2:22" s="18" customFormat="1" ht="20.25" customHeight="1" x14ac:dyDescent="0.4">
      <c r="B5" s="206"/>
      <c r="C5" s="201" t="s">
        <v>204</v>
      </c>
      <c r="D5" s="201"/>
      <c r="E5" s="205"/>
      <c r="F5" s="375"/>
      <c r="G5" s="375"/>
      <c r="H5" s="375"/>
      <c r="I5" s="375"/>
      <c r="J5" s="375"/>
      <c r="K5" s="375"/>
      <c r="L5" s="205"/>
      <c r="M5" s="205"/>
      <c r="N5" s="205"/>
      <c r="O5" s="205"/>
      <c r="P5" s="205"/>
      <c r="Q5" s="205"/>
      <c r="R5" s="205"/>
      <c r="S5" s="205"/>
      <c r="T5" s="205"/>
      <c r="U5" s="205"/>
      <c r="V5" s="205"/>
    </row>
    <row r="6" spans="2:22" s="17" customFormat="1" ht="20.25" customHeight="1" x14ac:dyDescent="0.4">
      <c r="B6" s="207" t="s">
        <v>192</v>
      </c>
      <c r="C6" s="201"/>
      <c r="D6" s="201"/>
      <c r="E6" s="208"/>
      <c r="F6" s="209"/>
      <c r="G6" s="203"/>
      <c r="H6" s="203"/>
      <c r="I6" s="203"/>
      <c r="J6" s="203"/>
      <c r="K6" s="203"/>
      <c r="L6" s="203"/>
      <c r="M6" s="203"/>
      <c r="N6" s="203"/>
      <c r="O6" s="203"/>
      <c r="P6" s="203"/>
      <c r="Q6" s="203"/>
      <c r="R6" s="203"/>
      <c r="S6" s="203"/>
      <c r="T6" s="203"/>
      <c r="U6" s="203"/>
      <c r="V6" s="203"/>
    </row>
    <row r="7" spans="2:22" s="17" customFormat="1" ht="20.25" customHeight="1" x14ac:dyDescent="0.4">
      <c r="B7" s="202"/>
      <c r="C7" s="202"/>
      <c r="D7" s="201"/>
      <c r="E7" s="208"/>
      <c r="F7" s="209"/>
      <c r="G7" s="203"/>
      <c r="H7" s="203"/>
      <c r="I7" s="203"/>
      <c r="J7" s="203"/>
      <c r="K7" s="203"/>
      <c r="L7" s="203"/>
      <c r="M7" s="203"/>
      <c r="N7" s="203"/>
      <c r="O7" s="203"/>
      <c r="P7" s="203"/>
      <c r="Q7" s="203"/>
      <c r="R7" s="203"/>
      <c r="S7" s="203"/>
      <c r="T7" s="203"/>
      <c r="U7" s="203"/>
      <c r="V7" s="203"/>
    </row>
    <row r="8" spans="2:22" s="17" customFormat="1" ht="20.25" customHeight="1" x14ac:dyDescent="0.4">
      <c r="B8" s="201" t="s">
        <v>150</v>
      </c>
      <c r="C8" s="202"/>
      <c r="D8" s="201"/>
      <c r="E8" s="208"/>
      <c r="F8" s="209"/>
      <c r="G8" s="203"/>
      <c r="H8" s="203"/>
      <c r="I8" s="203"/>
      <c r="J8" s="203"/>
      <c r="K8" s="203"/>
      <c r="L8" s="203"/>
      <c r="M8" s="203"/>
      <c r="N8" s="203"/>
      <c r="O8" s="203"/>
      <c r="P8" s="203"/>
      <c r="Q8" s="203"/>
      <c r="R8" s="203"/>
      <c r="S8" s="203"/>
      <c r="T8" s="203"/>
      <c r="U8" s="203"/>
      <c r="V8" s="203"/>
    </row>
    <row r="9" spans="2:22" s="17" customFormat="1" ht="20.25" customHeight="1" x14ac:dyDescent="0.4">
      <c r="B9" s="202"/>
      <c r="C9" s="202"/>
      <c r="D9" s="201"/>
      <c r="E9" s="201"/>
      <c r="F9" s="201"/>
      <c r="G9" s="203"/>
      <c r="H9" s="203"/>
      <c r="I9" s="203"/>
      <c r="J9" s="203"/>
      <c r="K9" s="203"/>
      <c r="L9" s="203"/>
      <c r="M9" s="203"/>
      <c r="N9" s="203"/>
      <c r="O9" s="203"/>
      <c r="P9" s="203"/>
      <c r="Q9" s="203"/>
      <c r="R9" s="203"/>
      <c r="S9" s="203"/>
      <c r="T9" s="203"/>
      <c r="U9" s="203"/>
      <c r="V9" s="203"/>
    </row>
    <row r="10" spans="2:22" s="17" customFormat="1" ht="20.25" customHeight="1" x14ac:dyDescent="0.4">
      <c r="B10" s="201" t="s">
        <v>151</v>
      </c>
      <c r="C10" s="202"/>
      <c r="D10" s="201"/>
      <c r="E10" s="201"/>
      <c r="F10" s="201"/>
      <c r="G10" s="203"/>
      <c r="H10" s="203"/>
      <c r="I10" s="203"/>
      <c r="J10" s="203"/>
      <c r="K10" s="203"/>
      <c r="L10" s="203"/>
      <c r="M10" s="203"/>
      <c r="N10" s="203"/>
      <c r="O10" s="203"/>
      <c r="P10" s="203"/>
      <c r="Q10" s="203"/>
      <c r="R10" s="203"/>
      <c r="S10" s="203"/>
      <c r="T10" s="203"/>
      <c r="U10" s="203"/>
      <c r="V10" s="203"/>
    </row>
    <row r="11" spans="2:22" s="17" customFormat="1" ht="20.25" customHeight="1" x14ac:dyDescent="0.4">
      <c r="B11" s="201" t="s">
        <v>152</v>
      </c>
      <c r="C11" s="202"/>
      <c r="D11" s="201"/>
      <c r="E11" s="201"/>
      <c r="F11" s="201"/>
      <c r="G11" s="203"/>
      <c r="H11" s="203"/>
      <c r="I11" s="203"/>
      <c r="J11" s="203"/>
      <c r="K11" s="203"/>
      <c r="L11" s="203"/>
      <c r="M11" s="203"/>
      <c r="N11" s="203"/>
      <c r="O11" s="203"/>
      <c r="P11" s="203"/>
      <c r="Q11" s="203"/>
      <c r="R11" s="203"/>
      <c r="S11" s="203"/>
      <c r="T11" s="203"/>
      <c r="U11" s="203"/>
      <c r="V11" s="203"/>
    </row>
    <row r="12" spans="2:22" s="17" customFormat="1" ht="20.25" customHeight="1" x14ac:dyDescent="0.4">
      <c r="B12" s="201" t="s">
        <v>153</v>
      </c>
      <c r="C12" s="202"/>
      <c r="D12" s="201"/>
      <c r="E12" s="203"/>
      <c r="F12" s="203"/>
      <c r="G12" s="203"/>
      <c r="H12" s="203"/>
      <c r="I12" s="203"/>
      <c r="J12" s="203"/>
      <c r="K12" s="203"/>
      <c r="L12" s="203"/>
      <c r="M12" s="203"/>
      <c r="N12" s="203"/>
      <c r="O12" s="203"/>
      <c r="P12" s="203"/>
      <c r="Q12" s="203"/>
      <c r="R12" s="203"/>
      <c r="S12" s="203"/>
      <c r="T12" s="203"/>
      <c r="U12" s="203"/>
      <c r="V12" s="203"/>
    </row>
    <row r="13" spans="2:22" s="17" customFormat="1" ht="20.25" customHeight="1" x14ac:dyDescent="0.4">
      <c r="B13" s="201"/>
      <c r="C13" s="202"/>
      <c r="D13" s="201"/>
      <c r="E13" s="203"/>
      <c r="F13" s="203"/>
      <c r="G13" s="203"/>
      <c r="H13" s="203"/>
      <c r="I13" s="203"/>
      <c r="J13" s="203"/>
      <c r="K13" s="203"/>
      <c r="L13" s="203"/>
      <c r="M13" s="203"/>
      <c r="N13" s="203"/>
      <c r="O13" s="203"/>
      <c r="P13" s="203"/>
      <c r="Q13" s="203"/>
      <c r="R13" s="203"/>
      <c r="S13" s="203"/>
      <c r="T13" s="203"/>
      <c r="U13" s="203"/>
      <c r="V13" s="203"/>
    </row>
    <row r="14" spans="2:22" s="17" customFormat="1" ht="20.25" customHeight="1" x14ac:dyDescent="0.4">
      <c r="B14" s="201" t="s">
        <v>219</v>
      </c>
      <c r="C14" s="202"/>
      <c r="D14" s="201"/>
      <c r="E14" s="203"/>
      <c r="F14" s="203"/>
      <c r="G14" s="203"/>
      <c r="H14" s="203"/>
      <c r="I14" s="203"/>
      <c r="J14" s="203"/>
      <c r="K14" s="203"/>
      <c r="L14" s="203"/>
      <c r="M14" s="203"/>
      <c r="N14" s="203"/>
      <c r="O14" s="203"/>
      <c r="P14" s="203"/>
      <c r="Q14" s="203"/>
      <c r="R14" s="203"/>
      <c r="S14" s="203"/>
      <c r="T14" s="203"/>
      <c r="U14" s="203"/>
      <c r="V14" s="203"/>
    </row>
    <row r="15" spans="2:22" s="17" customFormat="1" ht="20.25" customHeight="1" x14ac:dyDescent="0.4">
      <c r="B15" s="201"/>
      <c r="C15" s="202"/>
      <c r="D15" s="201"/>
      <c r="E15" s="203"/>
      <c r="F15" s="203"/>
      <c r="G15" s="203"/>
      <c r="H15" s="203"/>
      <c r="I15" s="203"/>
      <c r="J15" s="203"/>
      <c r="K15" s="203"/>
      <c r="L15" s="203"/>
      <c r="M15" s="203"/>
      <c r="N15" s="203"/>
      <c r="O15" s="203"/>
      <c r="P15" s="203"/>
      <c r="Q15" s="203"/>
      <c r="R15" s="203"/>
      <c r="S15" s="203"/>
      <c r="T15" s="203"/>
      <c r="U15" s="203"/>
      <c r="V15" s="203"/>
    </row>
    <row r="16" spans="2:22" s="17" customFormat="1" ht="20.25" customHeight="1" x14ac:dyDescent="0.4">
      <c r="B16" s="201" t="s">
        <v>163</v>
      </c>
      <c r="C16" s="202"/>
      <c r="D16" s="201"/>
      <c r="E16" s="203"/>
      <c r="F16" s="203"/>
      <c r="G16" s="203"/>
      <c r="H16" s="203"/>
      <c r="I16" s="203"/>
      <c r="J16" s="203"/>
      <c r="K16" s="203"/>
      <c r="L16" s="203"/>
      <c r="M16" s="203"/>
      <c r="N16" s="203"/>
      <c r="O16" s="203"/>
      <c r="P16" s="203"/>
      <c r="Q16" s="203"/>
      <c r="R16" s="203"/>
      <c r="S16" s="203"/>
      <c r="T16" s="203"/>
      <c r="U16" s="203"/>
      <c r="V16" s="203"/>
    </row>
    <row r="17" spans="2:22" s="17" customFormat="1" ht="20.25" customHeight="1" x14ac:dyDescent="0.4">
      <c r="B17" s="201"/>
      <c r="C17" s="202"/>
      <c r="D17" s="201"/>
      <c r="E17" s="203"/>
      <c r="F17" s="203"/>
      <c r="G17" s="203"/>
      <c r="H17" s="203"/>
      <c r="I17" s="203"/>
      <c r="J17" s="203"/>
      <c r="K17" s="203"/>
      <c r="L17" s="203"/>
      <c r="M17" s="203"/>
      <c r="N17" s="203"/>
      <c r="O17" s="203"/>
      <c r="P17" s="203"/>
      <c r="Q17" s="203"/>
      <c r="R17" s="203"/>
      <c r="S17" s="203"/>
      <c r="T17" s="203"/>
      <c r="U17" s="203"/>
      <c r="V17" s="203"/>
    </row>
    <row r="18" spans="2:22" s="17" customFormat="1" ht="20.25" customHeight="1" x14ac:dyDescent="0.4">
      <c r="B18" s="201" t="s">
        <v>220</v>
      </c>
      <c r="C18" s="202"/>
      <c r="D18" s="201"/>
      <c r="E18" s="203"/>
      <c r="F18" s="203"/>
      <c r="G18" s="203"/>
      <c r="H18" s="203"/>
      <c r="I18" s="203"/>
      <c r="J18" s="203"/>
      <c r="K18" s="203"/>
      <c r="L18" s="203"/>
      <c r="M18" s="203"/>
      <c r="N18" s="203"/>
      <c r="O18" s="203"/>
      <c r="P18" s="203"/>
      <c r="Q18" s="203"/>
      <c r="R18" s="203"/>
      <c r="S18" s="203"/>
      <c r="T18" s="203"/>
      <c r="U18" s="203"/>
      <c r="V18" s="203"/>
    </row>
    <row r="19" spans="2:22" s="17" customFormat="1" ht="20.25" customHeight="1" x14ac:dyDescent="0.4">
      <c r="B19" s="202"/>
      <c r="C19" s="202"/>
      <c r="D19" s="201"/>
      <c r="E19" s="203"/>
      <c r="F19" s="203"/>
      <c r="G19" s="203"/>
      <c r="H19" s="203"/>
      <c r="I19" s="203"/>
      <c r="J19" s="203"/>
      <c r="K19" s="203"/>
      <c r="L19" s="203"/>
      <c r="M19" s="203"/>
      <c r="N19" s="203"/>
      <c r="O19" s="203"/>
      <c r="P19" s="203"/>
      <c r="Q19" s="203"/>
      <c r="R19" s="203"/>
      <c r="S19" s="203"/>
      <c r="T19" s="203"/>
      <c r="U19" s="203"/>
      <c r="V19" s="203"/>
    </row>
    <row r="20" spans="2:22" s="17" customFormat="1" ht="20.25" customHeight="1" x14ac:dyDescent="0.4">
      <c r="B20" s="201" t="s">
        <v>236</v>
      </c>
      <c r="C20" s="202"/>
      <c r="D20" s="201"/>
      <c r="E20" s="203"/>
      <c r="F20" s="203"/>
      <c r="G20" s="203"/>
      <c r="H20" s="203"/>
      <c r="I20" s="203"/>
      <c r="J20" s="203"/>
      <c r="K20" s="203"/>
      <c r="L20" s="203"/>
      <c r="M20" s="203"/>
      <c r="N20" s="203"/>
      <c r="O20" s="203"/>
      <c r="P20" s="203"/>
      <c r="Q20" s="203"/>
      <c r="R20" s="203"/>
      <c r="S20" s="203"/>
      <c r="T20" s="203"/>
      <c r="U20" s="203"/>
      <c r="V20" s="203"/>
    </row>
    <row r="21" spans="2:22" s="17" customFormat="1" ht="20.25" customHeight="1" x14ac:dyDescent="0.4">
      <c r="B21" s="201" t="s">
        <v>233</v>
      </c>
      <c r="C21" s="202"/>
      <c r="D21" s="201"/>
      <c r="E21" s="203"/>
      <c r="F21" s="203"/>
      <c r="G21" s="203"/>
      <c r="H21" s="203"/>
      <c r="I21" s="203"/>
      <c r="J21" s="203"/>
      <c r="K21" s="203"/>
      <c r="L21" s="203"/>
      <c r="M21" s="203"/>
      <c r="N21" s="203"/>
      <c r="O21" s="203"/>
      <c r="P21" s="203"/>
      <c r="Q21" s="203"/>
      <c r="R21" s="203"/>
      <c r="S21" s="203"/>
      <c r="T21" s="203"/>
      <c r="U21" s="203"/>
      <c r="V21" s="203"/>
    </row>
    <row r="22" spans="2:22" s="17" customFormat="1" ht="20.25" customHeight="1" x14ac:dyDescent="0.4">
      <c r="B22" s="202"/>
      <c r="C22" s="202"/>
      <c r="D22" s="201"/>
      <c r="E22" s="203"/>
      <c r="F22" s="203"/>
      <c r="G22" s="203"/>
      <c r="H22" s="203"/>
      <c r="I22" s="203"/>
      <c r="J22" s="203"/>
      <c r="K22" s="203"/>
      <c r="L22" s="203"/>
      <c r="M22" s="203"/>
      <c r="N22" s="203"/>
      <c r="O22" s="203"/>
      <c r="P22" s="203"/>
      <c r="Q22" s="203"/>
      <c r="R22" s="203"/>
      <c r="S22" s="203"/>
      <c r="T22" s="203"/>
      <c r="U22" s="203"/>
      <c r="V22" s="203"/>
    </row>
    <row r="23" spans="2:22" s="17" customFormat="1" ht="17.25" customHeight="1" x14ac:dyDescent="0.4">
      <c r="B23" s="201" t="s">
        <v>221</v>
      </c>
      <c r="C23" s="201"/>
      <c r="D23" s="201"/>
      <c r="E23" s="203"/>
      <c r="F23" s="203"/>
      <c r="G23" s="203"/>
      <c r="H23" s="203"/>
      <c r="I23" s="203"/>
      <c r="J23" s="203"/>
      <c r="K23" s="203"/>
      <c r="L23" s="203"/>
      <c r="M23" s="203"/>
      <c r="N23" s="203"/>
      <c r="O23" s="203"/>
      <c r="P23" s="203"/>
      <c r="Q23" s="203"/>
      <c r="R23" s="203"/>
      <c r="S23" s="203"/>
      <c r="T23" s="203"/>
      <c r="U23" s="203"/>
      <c r="V23" s="203"/>
    </row>
    <row r="24" spans="2:22" s="17" customFormat="1" ht="17.25" customHeight="1" x14ac:dyDescent="0.4">
      <c r="B24" s="201" t="s">
        <v>154</v>
      </c>
      <c r="C24" s="201"/>
      <c r="D24" s="201"/>
      <c r="E24" s="203"/>
      <c r="F24" s="203"/>
      <c r="G24" s="203"/>
      <c r="H24" s="203"/>
      <c r="I24" s="203"/>
      <c r="J24" s="203"/>
      <c r="K24" s="203"/>
      <c r="L24" s="203"/>
      <c r="M24" s="203"/>
      <c r="N24" s="203"/>
      <c r="O24" s="203"/>
      <c r="P24" s="203"/>
      <c r="Q24" s="203"/>
      <c r="R24" s="203"/>
      <c r="S24" s="203"/>
      <c r="T24" s="203"/>
      <c r="U24" s="203"/>
      <c r="V24" s="203"/>
    </row>
    <row r="25" spans="2:22" s="17" customFormat="1" ht="17.25" customHeight="1" x14ac:dyDescent="0.4">
      <c r="B25" s="201"/>
      <c r="C25" s="201"/>
      <c r="D25" s="201"/>
      <c r="E25" s="203"/>
      <c r="F25" s="203"/>
      <c r="G25" s="203"/>
      <c r="H25" s="203"/>
      <c r="I25" s="203"/>
      <c r="J25" s="203"/>
      <c r="K25" s="203"/>
      <c r="L25" s="203"/>
      <c r="M25" s="203"/>
      <c r="N25" s="203"/>
      <c r="O25" s="203"/>
      <c r="P25" s="203"/>
      <c r="Q25" s="203"/>
      <c r="R25" s="203"/>
      <c r="S25" s="203"/>
      <c r="T25" s="203"/>
      <c r="U25" s="203"/>
      <c r="V25" s="203"/>
    </row>
    <row r="26" spans="2:22" s="17" customFormat="1" ht="17.25" customHeight="1" x14ac:dyDescent="0.4">
      <c r="B26" s="201"/>
      <c r="C26" s="210" t="s">
        <v>20</v>
      </c>
      <c r="D26" s="210" t="s">
        <v>3</v>
      </c>
      <c r="E26" s="203"/>
      <c r="F26" s="203"/>
      <c r="G26" s="203"/>
      <c r="H26" s="203"/>
      <c r="I26" s="203"/>
      <c r="J26" s="203"/>
      <c r="K26" s="203"/>
      <c r="L26" s="203"/>
      <c r="M26" s="203"/>
      <c r="N26" s="203"/>
      <c r="O26" s="203"/>
      <c r="P26" s="203"/>
      <c r="Q26" s="203"/>
      <c r="R26" s="203"/>
      <c r="S26" s="203"/>
      <c r="T26" s="203"/>
      <c r="U26" s="203"/>
      <c r="V26" s="203"/>
    </row>
    <row r="27" spans="2:22" s="17" customFormat="1" ht="17.25" customHeight="1" x14ac:dyDescent="0.4">
      <c r="B27" s="201"/>
      <c r="C27" s="210">
        <v>1</v>
      </c>
      <c r="D27" s="211" t="s">
        <v>93</v>
      </c>
      <c r="E27" s="203"/>
      <c r="F27" s="203"/>
      <c r="G27" s="203"/>
      <c r="H27" s="203"/>
      <c r="I27" s="203"/>
      <c r="J27" s="203"/>
      <c r="K27" s="203"/>
      <c r="L27" s="203"/>
      <c r="M27" s="203"/>
      <c r="N27" s="203"/>
      <c r="O27" s="203"/>
      <c r="P27" s="203"/>
      <c r="Q27" s="203"/>
      <c r="R27" s="203"/>
      <c r="S27" s="203"/>
      <c r="T27" s="203"/>
      <c r="U27" s="203"/>
      <c r="V27" s="203"/>
    </row>
    <row r="28" spans="2:22" s="17" customFormat="1" ht="17.25" customHeight="1" x14ac:dyDescent="0.4">
      <c r="B28" s="201"/>
      <c r="C28" s="210">
        <v>2</v>
      </c>
      <c r="D28" s="211" t="s">
        <v>104</v>
      </c>
      <c r="E28" s="203" t="s">
        <v>167</v>
      </c>
      <c r="F28" s="203"/>
      <c r="G28" s="203"/>
      <c r="H28" s="203"/>
      <c r="I28" s="203"/>
      <c r="J28" s="203"/>
      <c r="K28" s="203"/>
      <c r="L28" s="203"/>
      <c r="M28" s="203"/>
      <c r="N28" s="203"/>
      <c r="O28" s="203"/>
      <c r="P28" s="203"/>
      <c r="Q28" s="203"/>
      <c r="R28" s="203"/>
      <c r="S28" s="203"/>
      <c r="T28" s="203"/>
      <c r="U28" s="203"/>
      <c r="V28" s="203"/>
    </row>
    <row r="29" spans="2:22" s="17" customFormat="1" ht="17.25" customHeight="1" x14ac:dyDescent="0.4">
      <c r="B29" s="201"/>
      <c r="C29" s="210">
        <v>3</v>
      </c>
      <c r="D29" s="211" t="s">
        <v>94</v>
      </c>
      <c r="E29" s="203"/>
      <c r="F29" s="203"/>
      <c r="G29" s="203"/>
      <c r="H29" s="203"/>
      <c r="I29" s="203"/>
      <c r="J29" s="203"/>
      <c r="K29" s="203"/>
      <c r="L29" s="203"/>
      <c r="M29" s="203"/>
      <c r="N29" s="203"/>
      <c r="O29" s="203"/>
      <c r="P29" s="203"/>
      <c r="Q29" s="203"/>
      <c r="R29" s="203"/>
      <c r="S29" s="203"/>
      <c r="T29" s="203"/>
      <c r="U29" s="203"/>
      <c r="V29" s="203"/>
    </row>
    <row r="30" spans="2:22" s="17" customFormat="1" ht="17.25" customHeight="1" x14ac:dyDescent="0.4">
      <c r="B30" s="201"/>
      <c r="C30" s="210">
        <v>4</v>
      </c>
      <c r="D30" s="211" t="s">
        <v>100</v>
      </c>
      <c r="E30" s="203" t="s">
        <v>164</v>
      </c>
      <c r="F30" s="203"/>
      <c r="G30" s="203"/>
      <c r="H30" s="203"/>
      <c r="I30" s="203"/>
      <c r="J30" s="203"/>
      <c r="K30" s="203"/>
      <c r="L30" s="203"/>
      <c r="M30" s="203"/>
      <c r="N30" s="203"/>
      <c r="O30" s="203"/>
      <c r="P30" s="203"/>
      <c r="Q30" s="203"/>
      <c r="R30" s="203"/>
      <c r="S30" s="203"/>
      <c r="T30" s="203"/>
      <c r="U30" s="203"/>
      <c r="V30" s="203"/>
    </row>
    <row r="31" spans="2:22" s="17" customFormat="1" ht="17.25" customHeight="1" x14ac:dyDescent="0.4">
      <c r="B31" s="201"/>
      <c r="C31" s="208"/>
      <c r="D31" s="209"/>
      <c r="E31" s="203"/>
      <c r="F31" s="203"/>
      <c r="G31" s="203"/>
      <c r="H31" s="203"/>
      <c r="I31" s="203"/>
      <c r="J31" s="203"/>
      <c r="K31" s="203"/>
      <c r="L31" s="203"/>
      <c r="M31" s="203"/>
      <c r="N31" s="203"/>
      <c r="O31" s="203"/>
      <c r="P31" s="203"/>
      <c r="Q31" s="203"/>
      <c r="R31" s="203"/>
      <c r="S31" s="203"/>
      <c r="T31" s="203"/>
      <c r="U31" s="203"/>
      <c r="V31" s="203"/>
    </row>
    <row r="32" spans="2:22" s="17" customFormat="1" ht="17.25" customHeight="1" x14ac:dyDescent="0.4">
      <c r="B32" s="201" t="s">
        <v>222</v>
      </c>
      <c r="C32" s="201"/>
      <c r="D32" s="201"/>
      <c r="E32" s="205"/>
      <c r="F32" s="205"/>
      <c r="G32" s="203"/>
      <c r="H32" s="203"/>
      <c r="I32" s="203"/>
      <c r="J32" s="203"/>
      <c r="K32" s="203"/>
      <c r="L32" s="203"/>
      <c r="M32" s="203"/>
      <c r="N32" s="203"/>
      <c r="O32" s="203"/>
      <c r="P32" s="203"/>
      <c r="Q32" s="203"/>
      <c r="R32" s="203"/>
      <c r="S32" s="203"/>
      <c r="T32" s="203"/>
      <c r="U32" s="203"/>
      <c r="V32" s="203"/>
    </row>
    <row r="33" spans="2:51" s="17" customFormat="1" ht="17.25" customHeight="1" x14ac:dyDescent="0.4">
      <c r="B33" s="201" t="s">
        <v>155</v>
      </c>
      <c r="C33" s="201"/>
      <c r="D33" s="201"/>
      <c r="E33" s="205"/>
      <c r="F33" s="205"/>
      <c r="G33" s="203"/>
      <c r="H33" s="203"/>
      <c r="I33" s="203"/>
      <c r="J33" s="203"/>
      <c r="K33" s="203"/>
      <c r="L33" s="203"/>
      <c r="M33" s="203"/>
      <c r="N33" s="203"/>
      <c r="O33" s="203"/>
      <c r="P33" s="203"/>
      <c r="Q33" s="203"/>
      <c r="R33" s="203"/>
      <c r="S33" s="203"/>
      <c r="T33" s="203"/>
      <c r="U33" s="203"/>
      <c r="V33" s="203"/>
    </row>
    <row r="34" spans="2:51" s="17" customFormat="1" ht="17.25" customHeight="1" x14ac:dyDescent="0.4">
      <c r="B34" s="201"/>
      <c r="C34" s="201"/>
      <c r="D34" s="201"/>
      <c r="E34" s="205"/>
      <c r="F34" s="205"/>
      <c r="G34" s="203"/>
      <c r="H34" s="203"/>
      <c r="I34" s="203"/>
      <c r="J34" s="203"/>
      <c r="K34" s="203"/>
      <c r="L34" s="203"/>
      <c r="M34" s="203"/>
      <c r="N34" s="203"/>
      <c r="O34" s="203"/>
      <c r="P34" s="203"/>
      <c r="Q34" s="203"/>
      <c r="R34" s="203"/>
      <c r="S34" s="203"/>
      <c r="T34" s="203"/>
      <c r="U34" s="203"/>
      <c r="V34" s="203"/>
      <c r="W34" s="19"/>
      <c r="X34" s="19"/>
      <c r="Y34" s="19"/>
    </row>
    <row r="35" spans="2:51" s="17" customFormat="1" ht="17.25" customHeight="1" x14ac:dyDescent="0.4">
      <c r="B35" s="201"/>
      <c r="C35" s="210" t="s">
        <v>4</v>
      </c>
      <c r="D35" s="210" t="s">
        <v>5</v>
      </c>
      <c r="E35" s="205"/>
      <c r="F35" s="205"/>
      <c r="G35" s="203"/>
      <c r="H35" s="203"/>
      <c r="I35" s="203"/>
      <c r="J35" s="203"/>
      <c r="K35" s="203"/>
      <c r="L35" s="203"/>
      <c r="M35" s="203"/>
      <c r="N35" s="203"/>
      <c r="O35" s="203"/>
      <c r="P35" s="203"/>
      <c r="Q35" s="203"/>
      <c r="R35" s="203"/>
      <c r="S35" s="203"/>
      <c r="T35" s="203"/>
      <c r="U35" s="203"/>
      <c r="V35" s="203"/>
      <c r="W35" s="19"/>
      <c r="X35" s="19"/>
      <c r="Y35" s="19"/>
    </row>
    <row r="36" spans="2:51" s="17" customFormat="1" ht="17.25" customHeight="1" x14ac:dyDescent="0.4">
      <c r="B36" s="201"/>
      <c r="C36" s="210" t="s">
        <v>6</v>
      </c>
      <c r="D36" s="211" t="s">
        <v>156</v>
      </c>
      <c r="E36" s="205"/>
      <c r="F36" s="205"/>
      <c r="G36" s="203"/>
      <c r="H36" s="203"/>
      <c r="I36" s="203"/>
      <c r="J36" s="203"/>
      <c r="K36" s="203"/>
      <c r="L36" s="203"/>
      <c r="M36" s="203"/>
      <c r="N36" s="203"/>
      <c r="O36" s="203"/>
      <c r="P36" s="203"/>
      <c r="Q36" s="203"/>
      <c r="R36" s="203"/>
      <c r="S36" s="203"/>
      <c r="T36" s="203"/>
      <c r="U36" s="203"/>
      <c r="V36" s="203"/>
      <c r="W36" s="19"/>
      <c r="X36" s="19"/>
      <c r="Y36" s="19"/>
    </row>
    <row r="37" spans="2:51" s="17" customFormat="1" ht="17.25" customHeight="1" x14ac:dyDescent="0.4">
      <c r="B37" s="201"/>
      <c r="C37" s="210" t="s">
        <v>7</v>
      </c>
      <c r="D37" s="211" t="s">
        <v>157</v>
      </c>
      <c r="E37" s="205"/>
      <c r="F37" s="205"/>
      <c r="G37" s="203"/>
      <c r="H37" s="203"/>
      <c r="I37" s="203"/>
      <c r="J37" s="203"/>
      <c r="K37" s="203"/>
      <c r="L37" s="203"/>
      <c r="M37" s="203"/>
      <c r="N37" s="203"/>
      <c r="O37" s="203"/>
      <c r="P37" s="203"/>
      <c r="Q37" s="203"/>
      <c r="R37" s="203"/>
      <c r="S37" s="203"/>
      <c r="T37" s="203"/>
      <c r="U37" s="203"/>
      <c r="V37" s="203"/>
      <c r="W37" s="19"/>
      <c r="X37" s="19"/>
      <c r="Y37" s="19"/>
    </row>
    <row r="38" spans="2:51" s="17" customFormat="1" ht="17.25" customHeight="1" x14ac:dyDescent="0.4">
      <c r="B38" s="201"/>
      <c r="C38" s="210" t="s">
        <v>8</v>
      </c>
      <c r="D38" s="211" t="s">
        <v>158</v>
      </c>
      <c r="E38" s="205"/>
      <c r="F38" s="205"/>
      <c r="G38" s="203"/>
      <c r="H38" s="203"/>
      <c r="I38" s="203"/>
      <c r="J38" s="203"/>
      <c r="K38" s="203"/>
      <c r="L38" s="203"/>
      <c r="M38" s="203"/>
      <c r="N38" s="203"/>
      <c r="O38" s="203"/>
      <c r="P38" s="203"/>
      <c r="Q38" s="203"/>
      <c r="R38" s="203"/>
      <c r="S38" s="203"/>
      <c r="T38" s="203"/>
      <c r="U38" s="203"/>
      <c r="V38" s="203"/>
      <c r="W38" s="19"/>
      <c r="X38" s="19"/>
      <c r="Y38" s="19"/>
    </row>
    <row r="39" spans="2:51" s="17" customFormat="1" ht="17.25" customHeight="1" x14ac:dyDescent="0.4">
      <c r="B39" s="201"/>
      <c r="C39" s="210" t="s">
        <v>9</v>
      </c>
      <c r="D39" s="211" t="s">
        <v>193</v>
      </c>
      <c r="E39" s="205"/>
      <c r="F39" s="205"/>
      <c r="G39" s="203"/>
      <c r="H39" s="203"/>
      <c r="I39" s="203"/>
      <c r="J39" s="203"/>
      <c r="K39" s="203"/>
      <c r="L39" s="203"/>
      <c r="M39" s="203"/>
      <c r="N39" s="203"/>
      <c r="O39" s="203"/>
      <c r="P39" s="203"/>
      <c r="Q39" s="203"/>
      <c r="R39" s="203"/>
      <c r="S39" s="203"/>
      <c r="T39" s="203"/>
      <c r="U39" s="203"/>
      <c r="V39" s="203"/>
      <c r="W39" s="19"/>
      <c r="X39" s="19"/>
      <c r="Y39" s="19"/>
    </row>
    <row r="40" spans="2:51" s="17" customFormat="1" ht="17.25" customHeight="1" x14ac:dyDescent="0.4">
      <c r="B40" s="201"/>
      <c r="C40" s="201"/>
      <c r="D40" s="201"/>
      <c r="E40" s="205"/>
      <c r="F40" s="205"/>
      <c r="G40" s="203"/>
      <c r="H40" s="203"/>
      <c r="I40" s="203"/>
      <c r="J40" s="203"/>
      <c r="K40" s="203"/>
      <c r="L40" s="203"/>
      <c r="M40" s="203"/>
      <c r="N40" s="203"/>
      <c r="O40" s="203"/>
      <c r="P40" s="203"/>
      <c r="Q40" s="203"/>
      <c r="R40" s="203"/>
      <c r="S40" s="203"/>
      <c r="T40" s="203"/>
      <c r="U40" s="203"/>
      <c r="V40" s="203"/>
      <c r="W40" s="19"/>
      <c r="X40" s="19"/>
      <c r="Y40" s="19"/>
    </row>
    <row r="41" spans="2:51" s="17" customFormat="1" ht="17.25" customHeight="1" x14ac:dyDescent="0.4">
      <c r="B41" s="201"/>
      <c r="C41" s="201" t="s">
        <v>10</v>
      </c>
      <c r="D41" s="201"/>
      <c r="E41" s="205"/>
      <c r="F41" s="205"/>
      <c r="G41" s="203"/>
      <c r="H41" s="203"/>
      <c r="I41" s="203"/>
      <c r="J41" s="203"/>
      <c r="K41" s="203"/>
      <c r="L41" s="203"/>
      <c r="M41" s="203"/>
      <c r="N41" s="203"/>
      <c r="O41" s="203"/>
      <c r="P41" s="203"/>
      <c r="Q41" s="203"/>
      <c r="R41" s="203"/>
      <c r="S41" s="203"/>
      <c r="T41" s="203"/>
      <c r="U41" s="203"/>
      <c r="V41" s="203"/>
      <c r="W41" s="19"/>
      <c r="X41" s="19"/>
      <c r="Y41" s="19"/>
    </row>
    <row r="42" spans="2:51" s="17" customFormat="1" ht="17.25" customHeight="1" x14ac:dyDescent="0.4">
      <c r="B42" s="205"/>
      <c r="C42" s="201" t="s">
        <v>245</v>
      </c>
      <c r="D42" s="205"/>
      <c r="E42" s="205"/>
      <c r="F42" s="201"/>
      <c r="G42" s="203"/>
      <c r="H42" s="203"/>
      <c r="I42" s="203"/>
      <c r="J42" s="203"/>
      <c r="K42" s="203"/>
      <c r="L42" s="203"/>
      <c r="M42" s="203"/>
      <c r="N42" s="203"/>
      <c r="O42" s="203"/>
      <c r="P42" s="203"/>
      <c r="Q42" s="203"/>
      <c r="R42" s="203"/>
      <c r="S42" s="203"/>
      <c r="T42" s="203"/>
      <c r="U42" s="203"/>
      <c r="V42" s="203"/>
      <c r="W42" s="19"/>
      <c r="X42" s="19"/>
      <c r="Y42" s="19"/>
    </row>
    <row r="43" spans="2:51" s="17" customFormat="1" ht="17.25" customHeight="1" x14ac:dyDescent="0.4">
      <c r="B43" s="205"/>
      <c r="C43" s="201" t="s">
        <v>194</v>
      </c>
      <c r="D43" s="205"/>
      <c r="E43" s="205"/>
      <c r="F43" s="201"/>
      <c r="G43" s="203"/>
      <c r="H43" s="203"/>
      <c r="I43" s="203"/>
      <c r="J43" s="203"/>
      <c r="K43" s="203"/>
      <c r="L43" s="203"/>
      <c r="M43" s="203"/>
      <c r="N43" s="203"/>
      <c r="O43" s="203"/>
      <c r="P43" s="203"/>
      <c r="Q43" s="203"/>
      <c r="R43" s="203"/>
      <c r="S43" s="203"/>
      <c r="T43" s="203"/>
      <c r="U43" s="203"/>
      <c r="V43" s="203"/>
      <c r="W43" s="19"/>
      <c r="X43" s="19"/>
      <c r="Y43" s="19"/>
    </row>
    <row r="44" spans="2:51" s="17" customFormat="1" ht="17.25" customHeight="1" x14ac:dyDescent="0.4">
      <c r="B44" s="201"/>
      <c r="C44" s="201"/>
      <c r="D44" s="201"/>
      <c r="E44" s="201"/>
      <c r="F44" s="203"/>
      <c r="G44" s="203"/>
      <c r="H44" s="203"/>
      <c r="I44" s="203"/>
      <c r="J44" s="203"/>
      <c r="K44" s="203"/>
      <c r="L44" s="203"/>
      <c r="M44" s="203"/>
      <c r="N44" s="203"/>
      <c r="O44" s="203"/>
      <c r="P44" s="203"/>
      <c r="Q44" s="203"/>
      <c r="R44" s="203"/>
      <c r="S44" s="203"/>
      <c r="T44" s="203"/>
      <c r="U44" s="203"/>
      <c r="V44" s="203"/>
      <c r="W44" s="19"/>
      <c r="X44" s="19"/>
      <c r="Y44" s="19"/>
    </row>
    <row r="45" spans="2:51" s="17" customFormat="1" ht="17.25" customHeight="1" x14ac:dyDescent="0.4">
      <c r="B45" s="201" t="s">
        <v>223</v>
      </c>
      <c r="C45" s="201"/>
      <c r="D45" s="201"/>
      <c r="E45" s="203"/>
      <c r="F45" s="203"/>
      <c r="G45" s="203"/>
      <c r="H45" s="203"/>
      <c r="I45" s="203"/>
      <c r="J45" s="203"/>
      <c r="K45" s="203"/>
      <c r="L45" s="203"/>
      <c r="M45" s="203"/>
      <c r="N45" s="203"/>
      <c r="O45" s="203"/>
      <c r="P45" s="203"/>
      <c r="Q45" s="203"/>
      <c r="R45" s="203"/>
      <c r="S45" s="203"/>
      <c r="T45" s="203"/>
      <c r="U45" s="203"/>
      <c r="V45" s="203"/>
    </row>
    <row r="46" spans="2:51" s="17" customFormat="1" ht="17.25" customHeight="1" x14ac:dyDescent="0.4">
      <c r="B46" s="201" t="s">
        <v>159</v>
      </c>
      <c r="C46" s="201"/>
      <c r="D46" s="201"/>
      <c r="E46" s="203"/>
      <c r="F46" s="203"/>
      <c r="G46" s="203"/>
      <c r="H46" s="203"/>
      <c r="I46" s="203"/>
      <c r="J46" s="203"/>
      <c r="K46" s="203"/>
      <c r="L46" s="203"/>
      <c r="M46" s="203"/>
      <c r="N46" s="203"/>
      <c r="O46" s="203"/>
      <c r="P46" s="203"/>
      <c r="Q46" s="203"/>
      <c r="R46" s="203"/>
      <c r="S46" s="203"/>
      <c r="T46" s="203"/>
      <c r="U46" s="203"/>
      <c r="V46" s="203"/>
      <c r="AH46" s="14"/>
      <c r="AI46" s="14"/>
      <c r="AJ46" s="14"/>
      <c r="AK46" s="14"/>
      <c r="AL46" s="14"/>
      <c r="AM46" s="14"/>
      <c r="AN46" s="14"/>
      <c r="AO46" s="14"/>
      <c r="AP46" s="14"/>
      <c r="AQ46" s="14"/>
      <c r="AR46" s="14"/>
      <c r="AS46" s="14"/>
    </row>
    <row r="47" spans="2:51" s="17" customFormat="1" ht="17.25" customHeight="1" x14ac:dyDescent="0.4">
      <c r="B47" s="212" t="s">
        <v>165</v>
      </c>
      <c r="C47" s="205"/>
      <c r="D47" s="205"/>
      <c r="E47" s="213"/>
      <c r="F47" s="213"/>
      <c r="G47" s="213"/>
      <c r="H47" s="213"/>
      <c r="I47" s="213"/>
      <c r="J47" s="213"/>
      <c r="K47" s="213"/>
      <c r="L47" s="213"/>
      <c r="M47" s="213"/>
      <c r="N47" s="213"/>
      <c r="O47" s="214"/>
      <c r="P47" s="214"/>
      <c r="Q47" s="213"/>
      <c r="R47" s="214"/>
      <c r="S47" s="213"/>
      <c r="T47" s="213"/>
      <c r="U47" s="214"/>
      <c r="V47" s="213"/>
      <c r="W47" s="14"/>
      <c r="X47" s="14"/>
      <c r="Y47" s="20"/>
      <c r="Z47" s="20"/>
      <c r="AA47" s="20"/>
      <c r="AB47" s="20"/>
      <c r="AC47" s="14"/>
      <c r="AD47" s="20"/>
      <c r="AE47" s="21"/>
      <c r="AF47" s="21"/>
      <c r="AG47" s="21"/>
      <c r="AH47" s="21"/>
      <c r="AI47" s="22"/>
      <c r="AJ47" s="21"/>
      <c r="AK47" s="21"/>
      <c r="AL47" s="21"/>
      <c r="AM47" s="21"/>
      <c r="AN47" s="21"/>
      <c r="AO47" s="21"/>
      <c r="AP47" s="21"/>
      <c r="AQ47" s="21"/>
      <c r="AR47" s="21"/>
      <c r="AS47" s="21"/>
      <c r="AT47" s="21"/>
      <c r="AU47" s="21"/>
      <c r="AV47" s="21"/>
      <c r="AW47" s="21"/>
      <c r="AX47" s="21"/>
      <c r="AY47" s="22"/>
    </row>
    <row r="48" spans="2:51" s="17" customFormat="1" ht="17.25" customHeight="1" x14ac:dyDescent="0.4">
      <c r="B48" s="203"/>
      <c r="C48" s="203"/>
      <c r="D48" s="203"/>
      <c r="E48" s="203"/>
      <c r="F48" s="213"/>
      <c r="G48" s="203"/>
      <c r="H48" s="203"/>
      <c r="I48" s="203"/>
      <c r="J48" s="203"/>
      <c r="K48" s="203"/>
      <c r="L48" s="203"/>
      <c r="M48" s="203"/>
      <c r="N48" s="203"/>
      <c r="O48" s="203"/>
      <c r="P48" s="203"/>
      <c r="Q48" s="203"/>
      <c r="R48" s="203"/>
      <c r="S48" s="203"/>
      <c r="T48" s="203"/>
      <c r="U48" s="203"/>
      <c r="V48" s="203"/>
    </row>
    <row r="49" spans="2:50" s="17" customFormat="1" ht="17.25" customHeight="1" x14ac:dyDescent="0.4">
      <c r="B49" s="201" t="s">
        <v>224</v>
      </c>
      <c r="C49" s="201"/>
      <c r="D49" s="203"/>
      <c r="E49" s="203"/>
      <c r="F49" s="203"/>
      <c r="G49" s="203"/>
      <c r="H49" s="203"/>
      <c r="I49" s="203"/>
      <c r="J49" s="203"/>
      <c r="K49" s="203"/>
      <c r="L49" s="203"/>
      <c r="M49" s="203"/>
      <c r="N49" s="203"/>
      <c r="O49" s="203"/>
      <c r="P49" s="203"/>
      <c r="Q49" s="203"/>
      <c r="R49" s="203"/>
      <c r="S49" s="203"/>
      <c r="T49" s="203"/>
      <c r="U49" s="203"/>
      <c r="V49" s="203"/>
    </row>
    <row r="50" spans="2:50" s="17" customFormat="1" ht="17.25" customHeight="1" x14ac:dyDescent="0.4">
      <c r="B50" s="201"/>
      <c r="C50" s="201"/>
      <c r="D50" s="203"/>
      <c r="E50" s="203"/>
      <c r="F50" s="203"/>
      <c r="G50" s="203"/>
      <c r="H50" s="203"/>
      <c r="I50" s="203"/>
      <c r="J50" s="203"/>
      <c r="K50" s="203"/>
      <c r="L50" s="203"/>
      <c r="M50" s="203"/>
      <c r="N50" s="203"/>
      <c r="O50" s="203"/>
      <c r="P50" s="203"/>
      <c r="Q50" s="203"/>
      <c r="R50" s="203"/>
      <c r="S50" s="203"/>
      <c r="T50" s="203"/>
      <c r="U50" s="203"/>
      <c r="V50" s="203"/>
    </row>
    <row r="51" spans="2:50" s="17" customFormat="1" ht="17.25" customHeight="1" x14ac:dyDescent="0.4">
      <c r="B51" s="201" t="s">
        <v>225</v>
      </c>
      <c r="C51" s="201"/>
      <c r="D51" s="203"/>
      <c r="E51" s="203"/>
      <c r="F51" s="203"/>
      <c r="G51" s="203"/>
      <c r="H51" s="203"/>
      <c r="I51" s="203"/>
      <c r="J51" s="203"/>
      <c r="K51" s="203"/>
      <c r="L51" s="203"/>
      <c r="M51" s="203"/>
      <c r="N51" s="203"/>
      <c r="O51" s="203"/>
      <c r="P51" s="203"/>
      <c r="Q51" s="203"/>
      <c r="R51" s="203"/>
      <c r="S51" s="203"/>
      <c r="T51" s="203"/>
      <c r="U51" s="203"/>
      <c r="V51" s="203"/>
    </row>
    <row r="52" spans="2:50" s="17" customFormat="1" ht="17.25" customHeight="1" x14ac:dyDescent="0.4">
      <c r="B52" s="201" t="s">
        <v>160</v>
      </c>
      <c r="C52" s="201"/>
      <c r="D52" s="203"/>
      <c r="E52" s="203"/>
      <c r="F52" s="203"/>
      <c r="G52" s="203"/>
      <c r="H52" s="203"/>
      <c r="I52" s="203"/>
      <c r="J52" s="203"/>
      <c r="K52" s="203"/>
      <c r="L52" s="203"/>
      <c r="M52" s="203"/>
      <c r="N52" s="203"/>
      <c r="O52" s="203"/>
      <c r="P52" s="203"/>
      <c r="Q52" s="203"/>
      <c r="R52" s="203"/>
      <c r="S52" s="203"/>
      <c r="T52" s="203"/>
      <c r="U52" s="203"/>
      <c r="V52" s="203"/>
    </row>
    <row r="53" spans="2:50" s="17" customFormat="1" ht="17.25" customHeight="1" x14ac:dyDescent="0.4">
      <c r="B53" s="201"/>
      <c r="C53" s="201"/>
      <c r="D53" s="203"/>
      <c r="E53" s="203"/>
      <c r="F53" s="203"/>
      <c r="G53" s="203"/>
      <c r="H53" s="203"/>
      <c r="I53" s="203"/>
      <c r="J53" s="203"/>
      <c r="K53" s="203"/>
      <c r="L53" s="203"/>
      <c r="M53" s="203"/>
      <c r="N53" s="203"/>
      <c r="O53" s="203"/>
      <c r="P53" s="203"/>
      <c r="Q53" s="203"/>
      <c r="R53" s="203"/>
      <c r="S53" s="203"/>
      <c r="T53" s="203"/>
      <c r="U53" s="203"/>
      <c r="V53" s="203"/>
    </row>
    <row r="54" spans="2:50" s="17" customFormat="1" ht="17.25" customHeight="1" x14ac:dyDescent="0.4">
      <c r="B54" s="201" t="s">
        <v>226</v>
      </c>
      <c r="C54" s="201"/>
      <c r="D54" s="203"/>
      <c r="E54" s="203"/>
      <c r="F54" s="203"/>
      <c r="G54" s="203"/>
      <c r="H54" s="203"/>
      <c r="I54" s="203"/>
      <c r="J54" s="203"/>
      <c r="K54" s="203"/>
      <c r="L54" s="203"/>
      <c r="M54" s="203"/>
      <c r="N54" s="203"/>
      <c r="O54" s="203"/>
      <c r="P54" s="203"/>
      <c r="Q54" s="203"/>
      <c r="R54" s="203"/>
      <c r="S54" s="203"/>
      <c r="T54" s="203"/>
      <c r="U54" s="203"/>
      <c r="V54" s="203"/>
    </row>
    <row r="55" spans="2:50" s="17" customFormat="1" ht="17.25" customHeight="1" x14ac:dyDescent="0.4">
      <c r="B55" s="201" t="s">
        <v>161</v>
      </c>
      <c r="C55" s="201"/>
      <c r="D55" s="203"/>
      <c r="E55" s="203"/>
      <c r="F55" s="203"/>
      <c r="G55" s="203"/>
      <c r="H55" s="203"/>
      <c r="I55" s="203"/>
      <c r="J55" s="203"/>
      <c r="K55" s="203"/>
      <c r="L55" s="203"/>
      <c r="M55" s="203"/>
      <c r="N55" s="203"/>
      <c r="O55" s="203"/>
      <c r="P55" s="203"/>
      <c r="Q55" s="203"/>
      <c r="R55" s="203"/>
      <c r="S55" s="203"/>
      <c r="T55" s="203"/>
      <c r="U55" s="203"/>
      <c r="V55" s="203"/>
    </row>
    <row r="56" spans="2:50" s="17" customFormat="1" ht="17.25" customHeight="1" x14ac:dyDescent="0.4">
      <c r="B56" s="201"/>
      <c r="C56" s="201"/>
      <c r="D56" s="203"/>
      <c r="E56" s="203"/>
      <c r="F56" s="203"/>
      <c r="G56" s="203"/>
      <c r="H56" s="203"/>
      <c r="I56" s="203"/>
      <c r="J56" s="203"/>
      <c r="K56" s="203"/>
      <c r="L56" s="203"/>
      <c r="M56" s="203"/>
      <c r="N56" s="203"/>
      <c r="O56" s="203"/>
      <c r="P56" s="203"/>
      <c r="Q56" s="203"/>
      <c r="R56" s="203"/>
      <c r="S56" s="203"/>
      <c r="T56" s="203"/>
      <c r="U56" s="203"/>
      <c r="V56" s="203"/>
    </row>
    <row r="57" spans="2:50" s="17" customFormat="1" ht="17.25" customHeight="1" x14ac:dyDescent="0.4">
      <c r="B57" s="201" t="s">
        <v>227</v>
      </c>
      <c r="C57" s="201"/>
      <c r="D57" s="201"/>
      <c r="E57" s="203"/>
      <c r="F57" s="203"/>
      <c r="G57" s="203"/>
      <c r="H57" s="203"/>
      <c r="I57" s="203"/>
      <c r="J57" s="203"/>
      <c r="K57" s="203"/>
      <c r="L57" s="203"/>
      <c r="M57" s="203"/>
      <c r="N57" s="203"/>
      <c r="O57" s="203"/>
      <c r="P57" s="203"/>
      <c r="Q57" s="203"/>
      <c r="R57" s="203"/>
      <c r="S57" s="203"/>
      <c r="T57" s="203"/>
      <c r="U57" s="203"/>
      <c r="V57" s="203"/>
    </row>
    <row r="58" spans="2:50" s="17" customFormat="1" ht="17.25" customHeight="1" x14ac:dyDescent="0.4">
      <c r="B58" s="201"/>
      <c r="C58" s="201"/>
      <c r="D58" s="201"/>
      <c r="E58" s="203"/>
      <c r="F58" s="203"/>
      <c r="G58" s="203"/>
      <c r="H58" s="203"/>
      <c r="I58" s="203"/>
      <c r="J58" s="203"/>
      <c r="K58" s="203"/>
      <c r="L58" s="203"/>
      <c r="M58" s="203"/>
      <c r="N58" s="203"/>
      <c r="O58" s="203"/>
      <c r="P58" s="203"/>
      <c r="Q58" s="203"/>
      <c r="R58" s="203"/>
      <c r="S58" s="203"/>
      <c r="T58" s="203"/>
      <c r="U58" s="203"/>
      <c r="V58" s="203"/>
    </row>
    <row r="59" spans="2:50" s="17" customFormat="1" ht="17.25" customHeight="1" x14ac:dyDescent="0.4">
      <c r="B59" s="205" t="s">
        <v>228</v>
      </c>
      <c r="C59" s="205"/>
      <c r="D59" s="201"/>
      <c r="E59" s="203"/>
      <c r="F59" s="203"/>
      <c r="G59" s="203"/>
      <c r="H59" s="203"/>
      <c r="I59" s="203"/>
      <c r="J59" s="203"/>
      <c r="K59" s="203"/>
      <c r="L59" s="203"/>
      <c r="M59" s="203"/>
      <c r="N59" s="203"/>
      <c r="O59" s="203"/>
      <c r="P59" s="203"/>
      <c r="Q59" s="203"/>
      <c r="R59" s="203"/>
      <c r="S59" s="203"/>
      <c r="T59" s="203"/>
      <c r="U59" s="203"/>
      <c r="V59" s="203"/>
    </row>
    <row r="60" spans="2:50" s="17" customFormat="1" ht="17.25" customHeight="1" x14ac:dyDescent="0.4">
      <c r="B60" s="205" t="s">
        <v>162</v>
      </c>
      <c r="C60" s="205"/>
      <c r="D60" s="201"/>
      <c r="E60" s="203"/>
      <c r="F60" s="203"/>
      <c r="G60" s="203"/>
      <c r="H60" s="203"/>
      <c r="I60" s="203"/>
      <c r="J60" s="203"/>
      <c r="K60" s="203"/>
      <c r="L60" s="203"/>
      <c r="M60" s="203"/>
      <c r="N60" s="203"/>
      <c r="O60" s="203"/>
      <c r="P60" s="203"/>
      <c r="Q60" s="203"/>
      <c r="R60" s="203"/>
      <c r="S60" s="203"/>
      <c r="T60" s="203"/>
      <c r="U60" s="203"/>
      <c r="V60" s="203"/>
    </row>
    <row r="61" spans="2:50" s="17" customFormat="1" ht="17.25" customHeight="1" x14ac:dyDescent="0.4">
      <c r="B61" s="203"/>
      <c r="C61" s="203"/>
      <c r="D61" s="203"/>
      <c r="E61" s="203"/>
      <c r="F61" s="203"/>
      <c r="G61" s="203"/>
      <c r="H61" s="203"/>
      <c r="I61" s="203"/>
      <c r="J61" s="203"/>
      <c r="K61" s="203"/>
      <c r="L61" s="203"/>
      <c r="M61" s="203"/>
      <c r="N61" s="203"/>
      <c r="O61" s="203"/>
      <c r="P61" s="203"/>
      <c r="Q61" s="203"/>
      <c r="R61" s="203"/>
      <c r="S61" s="203"/>
      <c r="T61" s="203"/>
      <c r="U61" s="203"/>
      <c r="V61" s="203"/>
    </row>
    <row r="62" spans="2:50" s="17" customFormat="1" ht="17.25" customHeight="1" x14ac:dyDescent="0.4">
      <c r="B62" s="203" t="s">
        <v>229</v>
      </c>
      <c r="C62" s="203"/>
      <c r="D62" s="203"/>
      <c r="E62" s="215"/>
      <c r="F62" s="215"/>
      <c r="G62" s="215"/>
      <c r="H62" s="215"/>
      <c r="I62" s="215"/>
      <c r="J62" s="215"/>
      <c r="K62" s="215"/>
      <c r="L62" s="216"/>
      <c r="M62" s="205" t="s">
        <v>166</v>
      </c>
      <c r="N62" s="215"/>
      <c r="O62" s="215"/>
      <c r="P62" s="215"/>
      <c r="Q62" s="215"/>
      <c r="R62" s="215"/>
      <c r="S62" s="215"/>
      <c r="T62" s="215"/>
      <c r="U62" s="215"/>
      <c r="V62" s="215"/>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row>
    <row r="63" spans="2:50" s="17" customFormat="1" ht="17.25" customHeight="1" x14ac:dyDescent="0.4">
      <c r="B63" s="203"/>
      <c r="C63" s="203"/>
      <c r="D63" s="203"/>
      <c r="E63" s="215"/>
      <c r="F63" s="215"/>
      <c r="G63" s="215"/>
      <c r="H63" s="215"/>
      <c r="I63" s="215"/>
      <c r="J63" s="215"/>
      <c r="K63" s="215"/>
      <c r="L63" s="215"/>
      <c r="M63" s="215"/>
      <c r="N63" s="215"/>
      <c r="O63" s="215"/>
      <c r="P63" s="215"/>
      <c r="Q63" s="215"/>
      <c r="R63" s="215"/>
      <c r="S63" s="215"/>
      <c r="T63" s="215"/>
      <c r="U63" s="215"/>
      <c r="V63" s="215"/>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row>
    <row r="64" spans="2:50" s="17" customFormat="1" ht="17.25" customHeight="1" x14ac:dyDescent="0.4">
      <c r="B64" s="203" t="s">
        <v>234</v>
      </c>
      <c r="C64" s="203"/>
      <c r="D64" s="203"/>
      <c r="E64" s="215"/>
      <c r="F64" s="215"/>
      <c r="G64" s="215"/>
      <c r="H64" s="215"/>
      <c r="I64" s="215"/>
      <c r="J64" s="215"/>
      <c r="K64" s="215"/>
      <c r="L64" s="215"/>
      <c r="M64" s="215"/>
      <c r="N64" s="215"/>
      <c r="O64" s="215"/>
      <c r="P64" s="215"/>
      <c r="Q64" s="215"/>
      <c r="R64" s="215"/>
      <c r="S64" s="215"/>
      <c r="T64" s="215"/>
      <c r="U64" s="215"/>
      <c r="V64" s="215"/>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row>
    <row r="65" spans="2:71" s="17" customFormat="1" ht="17.25" customHeight="1" x14ac:dyDescent="0.4">
      <c r="B65" s="203"/>
      <c r="C65" s="203"/>
      <c r="D65" s="203"/>
      <c r="E65" s="215"/>
      <c r="F65" s="215"/>
      <c r="G65" s="215"/>
      <c r="H65" s="215"/>
      <c r="I65" s="215"/>
      <c r="J65" s="215"/>
      <c r="K65" s="215"/>
      <c r="L65" s="215"/>
      <c r="M65" s="215"/>
      <c r="N65" s="215"/>
      <c r="O65" s="215"/>
      <c r="P65" s="215"/>
      <c r="Q65" s="215"/>
      <c r="R65" s="215"/>
      <c r="S65" s="215"/>
      <c r="T65" s="215"/>
      <c r="U65" s="215"/>
      <c r="V65" s="215"/>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row>
    <row r="66" spans="2:71" s="17" customFormat="1" ht="17.25" customHeight="1" x14ac:dyDescent="0.4">
      <c r="B66" s="203" t="s">
        <v>235</v>
      </c>
      <c r="C66" s="203"/>
      <c r="D66" s="203"/>
      <c r="E66" s="215"/>
      <c r="F66" s="215"/>
      <c r="G66" s="215"/>
      <c r="H66" s="215"/>
      <c r="I66" s="215"/>
      <c r="J66" s="215"/>
      <c r="K66" s="215"/>
      <c r="L66" s="215"/>
      <c r="M66" s="215"/>
      <c r="N66" s="215"/>
      <c r="O66" s="215"/>
      <c r="P66" s="215"/>
      <c r="Q66" s="215"/>
      <c r="R66" s="215"/>
      <c r="S66" s="215"/>
      <c r="T66" s="215"/>
      <c r="U66" s="215"/>
      <c r="V66" s="215"/>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row>
    <row r="67" spans="2:71" s="17" customFormat="1" ht="17.25" customHeight="1" x14ac:dyDescent="0.4">
      <c r="B67" s="203"/>
      <c r="C67" s="203"/>
      <c r="D67" s="203"/>
      <c r="E67" s="215"/>
      <c r="F67" s="215"/>
      <c r="G67" s="215"/>
      <c r="H67" s="215"/>
      <c r="I67" s="215"/>
      <c r="J67" s="215"/>
      <c r="K67" s="215"/>
      <c r="L67" s="215"/>
      <c r="M67" s="215"/>
      <c r="N67" s="215"/>
      <c r="O67" s="215"/>
      <c r="P67" s="215"/>
      <c r="Q67" s="215"/>
      <c r="R67" s="215"/>
      <c r="S67" s="215"/>
      <c r="T67" s="215"/>
      <c r="U67" s="215"/>
      <c r="V67" s="215"/>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row>
    <row r="68" spans="2:71" s="17" customFormat="1" ht="17.25" customHeight="1" x14ac:dyDescent="0.2">
      <c r="B68" s="203" t="s">
        <v>230</v>
      </c>
      <c r="C68" s="203"/>
      <c r="D68" s="203"/>
      <c r="E68" s="203"/>
      <c r="F68" s="203"/>
      <c r="G68" s="203"/>
      <c r="H68" s="203"/>
      <c r="I68" s="203"/>
      <c r="J68" s="203"/>
      <c r="K68" s="203"/>
      <c r="L68" s="203"/>
      <c r="M68" s="203"/>
      <c r="N68" s="203"/>
      <c r="O68" s="203"/>
      <c r="P68" s="203"/>
      <c r="Q68" s="203"/>
      <c r="R68" s="203"/>
      <c r="S68" s="203"/>
      <c r="T68" s="203"/>
      <c r="U68" s="203"/>
      <c r="V68" s="203"/>
      <c r="BL68" s="24"/>
      <c r="BM68" s="25"/>
      <c r="BN68" s="24"/>
      <c r="BO68" s="24"/>
      <c r="BP68" s="24"/>
      <c r="BQ68" s="26"/>
      <c r="BR68" s="27"/>
      <c r="BS68" s="27"/>
    </row>
    <row r="69" spans="2:71" s="17" customFormat="1" ht="17.25" customHeight="1" x14ac:dyDescent="0.4">
      <c r="B69" s="203"/>
      <c r="C69" s="203"/>
      <c r="D69" s="203"/>
      <c r="E69" s="215"/>
      <c r="F69" s="215"/>
      <c r="G69" s="215"/>
      <c r="H69" s="215"/>
      <c r="I69" s="215"/>
      <c r="J69" s="215"/>
      <c r="K69" s="215"/>
      <c r="L69" s="215"/>
      <c r="M69" s="215"/>
      <c r="N69" s="215"/>
      <c r="O69" s="215"/>
      <c r="P69" s="215"/>
      <c r="Q69" s="215"/>
      <c r="R69" s="215"/>
      <c r="S69" s="215"/>
      <c r="T69" s="215"/>
      <c r="U69" s="215"/>
      <c r="V69" s="215"/>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row>
    <row r="70" spans="2:71" ht="17.25" customHeight="1" x14ac:dyDescent="0.4">
      <c r="B70" s="203" t="s">
        <v>231</v>
      </c>
      <c r="C70" s="177"/>
      <c r="D70" s="177"/>
      <c r="E70" s="177"/>
      <c r="F70" s="177"/>
      <c r="G70" s="177"/>
      <c r="H70" s="177"/>
      <c r="I70" s="177"/>
      <c r="J70" s="177"/>
      <c r="K70" s="177"/>
      <c r="L70" s="177"/>
      <c r="M70" s="177"/>
      <c r="N70" s="177"/>
      <c r="O70" s="177"/>
      <c r="P70" s="177"/>
      <c r="Q70" s="177"/>
      <c r="R70" s="177"/>
      <c r="S70" s="177"/>
      <c r="T70" s="177"/>
      <c r="U70" s="177"/>
      <c r="V70" s="177"/>
    </row>
    <row r="71" spans="2:71" ht="18.75" customHeight="1" x14ac:dyDescent="0.4">
      <c r="B71" s="177"/>
      <c r="C71" s="177"/>
      <c r="D71" s="177"/>
      <c r="E71" s="177"/>
      <c r="F71" s="177"/>
      <c r="G71" s="177"/>
      <c r="H71" s="177"/>
      <c r="I71" s="177"/>
      <c r="J71" s="177"/>
      <c r="K71" s="177"/>
      <c r="L71" s="177"/>
      <c r="M71" s="177"/>
      <c r="N71" s="177"/>
      <c r="O71" s="177"/>
      <c r="P71" s="177"/>
      <c r="Q71" s="177"/>
      <c r="R71" s="177"/>
      <c r="S71" s="177"/>
      <c r="T71" s="177"/>
      <c r="U71" s="177"/>
      <c r="V71" s="177"/>
    </row>
    <row r="72" spans="2:71" ht="18.75" customHeight="1" x14ac:dyDescent="0.4">
      <c r="B72" s="177"/>
      <c r="C72" s="177"/>
      <c r="D72" s="177"/>
      <c r="E72" s="177"/>
      <c r="F72" s="177"/>
      <c r="G72" s="177"/>
      <c r="H72" s="177"/>
      <c r="I72" s="177"/>
      <c r="J72" s="177"/>
      <c r="K72" s="177"/>
      <c r="L72" s="177"/>
      <c r="M72" s="177"/>
      <c r="N72" s="177"/>
      <c r="O72" s="177"/>
      <c r="P72" s="177"/>
      <c r="Q72" s="177"/>
      <c r="R72" s="177"/>
      <c r="S72" s="177"/>
      <c r="T72" s="177"/>
      <c r="U72" s="177"/>
      <c r="V72" s="177"/>
    </row>
    <row r="73" spans="2:71" ht="18.75" customHeight="1" x14ac:dyDescent="0.4">
      <c r="B73" s="177"/>
      <c r="C73" s="177"/>
      <c r="D73" s="177"/>
      <c r="E73" s="177"/>
      <c r="F73" s="177"/>
      <c r="G73" s="177"/>
      <c r="H73" s="177"/>
      <c r="I73" s="177"/>
      <c r="J73" s="177"/>
      <c r="K73" s="177"/>
      <c r="L73" s="177"/>
      <c r="M73" s="177"/>
      <c r="N73" s="177"/>
      <c r="O73" s="177"/>
      <c r="P73" s="177"/>
      <c r="Q73" s="177"/>
      <c r="R73" s="177"/>
      <c r="S73" s="177"/>
      <c r="T73" s="177"/>
      <c r="U73" s="177"/>
      <c r="V73" s="177"/>
    </row>
    <row r="74" spans="2:71" ht="18.75" customHeight="1" x14ac:dyDescent="0.4">
      <c r="B74" s="177"/>
      <c r="C74" s="177"/>
      <c r="D74" s="177"/>
      <c r="E74" s="177"/>
      <c r="F74" s="177"/>
      <c r="G74" s="177"/>
      <c r="H74" s="177"/>
      <c r="I74" s="177"/>
      <c r="J74" s="177"/>
      <c r="K74" s="177"/>
      <c r="L74" s="177"/>
      <c r="M74" s="177"/>
      <c r="N74" s="177"/>
      <c r="O74" s="177"/>
      <c r="P74" s="177"/>
      <c r="Q74" s="177"/>
      <c r="R74" s="177"/>
      <c r="S74" s="177"/>
      <c r="T74" s="177"/>
      <c r="U74" s="177"/>
      <c r="V74" s="177"/>
    </row>
    <row r="75" spans="2:71" ht="18.75" customHeight="1" x14ac:dyDescent="0.4">
      <c r="B75" s="177"/>
      <c r="C75" s="177"/>
      <c r="D75" s="177"/>
      <c r="E75" s="177"/>
      <c r="F75" s="177"/>
      <c r="G75" s="177"/>
      <c r="H75" s="177"/>
      <c r="I75" s="177"/>
      <c r="J75" s="177"/>
      <c r="K75" s="177"/>
      <c r="L75" s="177"/>
      <c r="M75" s="177"/>
      <c r="N75" s="177"/>
      <c r="O75" s="177"/>
      <c r="P75" s="177"/>
      <c r="Q75" s="177"/>
      <c r="R75" s="177"/>
      <c r="S75" s="177"/>
      <c r="T75" s="177"/>
      <c r="U75" s="177"/>
      <c r="V75" s="177"/>
    </row>
    <row r="76" spans="2:71" ht="18.75" customHeight="1" x14ac:dyDescent="0.4">
      <c r="B76" s="177"/>
      <c r="C76" s="177"/>
      <c r="D76" s="177"/>
      <c r="E76" s="177"/>
      <c r="F76" s="177"/>
      <c r="G76" s="177"/>
      <c r="H76" s="177"/>
      <c r="I76" s="177"/>
      <c r="J76" s="177"/>
      <c r="K76" s="177"/>
      <c r="L76" s="177"/>
      <c r="M76" s="177"/>
      <c r="N76" s="177"/>
      <c r="O76" s="177"/>
      <c r="P76" s="177"/>
      <c r="Q76" s="177"/>
      <c r="R76" s="177"/>
      <c r="S76" s="177"/>
      <c r="T76" s="177"/>
      <c r="U76" s="177"/>
      <c r="V76" s="177"/>
    </row>
    <row r="77" spans="2:71" ht="18.75" customHeight="1" x14ac:dyDescent="0.4">
      <c r="B77" s="177"/>
      <c r="C77" s="177"/>
      <c r="D77" s="177"/>
      <c r="E77" s="177"/>
      <c r="F77" s="177"/>
      <c r="G77" s="177"/>
      <c r="H77" s="177"/>
      <c r="I77" s="177"/>
      <c r="J77" s="177"/>
      <c r="K77" s="177"/>
      <c r="L77" s="177"/>
      <c r="M77" s="177"/>
      <c r="N77" s="177"/>
      <c r="O77" s="177"/>
      <c r="P77" s="177"/>
      <c r="Q77" s="177"/>
      <c r="R77" s="177"/>
      <c r="S77" s="177"/>
      <c r="T77" s="177"/>
      <c r="U77" s="177"/>
      <c r="V77" s="177"/>
    </row>
    <row r="78" spans="2:71" ht="18.75" customHeight="1" x14ac:dyDescent="0.4">
      <c r="B78" s="177"/>
      <c r="C78" s="177"/>
      <c r="D78" s="177"/>
      <c r="E78" s="177"/>
      <c r="F78" s="177"/>
      <c r="G78" s="177"/>
      <c r="H78" s="177"/>
      <c r="I78" s="177"/>
      <c r="J78" s="177"/>
      <c r="K78" s="177"/>
      <c r="L78" s="177"/>
      <c r="M78" s="177"/>
      <c r="N78" s="177"/>
      <c r="O78" s="177"/>
      <c r="P78" s="177"/>
      <c r="Q78" s="177"/>
      <c r="R78" s="177"/>
      <c r="S78" s="177"/>
      <c r="T78" s="177"/>
      <c r="U78" s="177"/>
      <c r="V78" s="177"/>
    </row>
    <row r="79" spans="2:71" ht="18.75" customHeight="1" x14ac:dyDescent="0.4">
      <c r="B79" s="177"/>
      <c r="C79" s="177"/>
      <c r="D79" s="177"/>
      <c r="E79" s="177"/>
      <c r="F79" s="177"/>
      <c r="G79" s="177"/>
      <c r="H79" s="177"/>
      <c r="I79" s="177"/>
      <c r="J79" s="177"/>
      <c r="K79" s="177"/>
      <c r="L79" s="177"/>
      <c r="M79" s="177"/>
      <c r="N79" s="177"/>
      <c r="O79" s="177"/>
      <c r="P79" s="177"/>
      <c r="Q79" s="177"/>
      <c r="R79" s="177"/>
      <c r="S79" s="177"/>
      <c r="T79" s="177"/>
      <c r="U79" s="177"/>
      <c r="V79" s="177"/>
    </row>
    <row r="80" spans="2:71" ht="18.75" customHeight="1" x14ac:dyDescent="0.4">
      <c r="B80" s="177"/>
      <c r="C80" s="177"/>
      <c r="D80" s="177"/>
      <c r="E80" s="177"/>
      <c r="F80" s="177"/>
      <c r="G80" s="177"/>
      <c r="H80" s="177"/>
      <c r="I80" s="177"/>
      <c r="J80" s="177"/>
      <c r="K80" s="177"/>
      <c r="L80" s="177"/>
      <c r="M80" s="177"/>
      <c r="N80" s="177"/>
      <c r="O80" s="177"/>
      <c r="P80" s="177"/>
      <c r="Q80" s="177"/>
      <c r="R80" s="177"/>
      <c r="S80" s="177"/>
      <c r="T80" s="177"/>
      <c r="U80" s="177"/>
      <c r="V80" s="177"/>
    </row>
    <row r="81" spans="2:22" ht="18.75" customHeight="1" x14ac:dyDescent="0.4">
      <c r="B81" s="177"/>
      <c r="C81" s="177"/>
      <c r="D81" s="177"/>
      <c r="E81" s="177"/>
      <c r="F81" s="177"/>
      <c r="G81" s="177"/>
      <c r="H81" s="177"/>
      <c r="I81" s="177"/>
      <c r="J81" s="177"/>
      <c r="K81" s="177"/>
      <c r="L81" s="177"/>
      <c r="M81" s="177"/>
      <c r="N81" s="177"/>
      <c r="O81" s="177"/>
      <c r="P81" s="177"/>
      <c r="Q81" s="177"/>
      <c r="R81" s="177"/>
      <c r="S81" s="177"/>
      <c r="T81" s="177"/>
      <c r="U81" s="177"/>
      <c r="V81" s="177"/>
    </row>
    <row r="82" spans="2:22" ht="18.75" customHeight="1" x14ac:dyDescent="0.4">
      <c r="B82" s="177"/>
      <c r="C82" s="177"/>
      <c r="D82" s="177"/>
      <c r="E82" s="177"/>
      <c r="F82" s="177"/>
      <c r="G82" s="177"/>
      <c r="H82" s="177"/>
      <c r="I82" s="177"/>
      <c r="J82" s="177"/>
      <c r="K82" s="177"/>
      <c r="L82" s="177"/>
      <c r="M82" s="177"/>
      <c r="N82" s="177"/>
      <c r="O82" s="177"/>
      <c r="P82" s="177"/>
      <c r="Q82" s="177"/>
      <c r="R82" s="177"/>
      <c r="S82" s="177"/>
      <c r="T82" s="177"/>
      <c r="U82" s="177"/>
      <c r="V82" s="177"/>
    </row>
    <row r="83" spans="2:22" ht="18.75" customHeight="1" x14ac:dyDescent="0.4">
      <c r="B83" s="177"/>
      <c r="C83" s="177"/>
      <c r="D83" s="177"/>
      <c r="E83" s="177"/>
      <c r="F83" s="177"/>
      <c r="G83" s="177"/>
      <c r="H83" s="177"/>
      <c r="I83" s="177"/>
      <c r="J83" s="177"/>
      <c r="K83" s="177"/>
      <c r="L83" s="177"/>
      <c r="M83" s="177"/>
      <c r="N83" s="177"/>
      <c r="O83" s="177"/>
      <c r="P83" s="177"/>
      <c r="Q83" s="177"/>
      <c r="R83" s="177"/>
      <c r="S83" s="177"/>
      <c r="T83" s="177"/>
      <c r="U83" s="177"/>
      <c r="V83" s="177"/>
    </row>
    <row r="84" spans="2:22" ht="18.75" customHeight="1" x14ac:dyDescent="0.4">
      <c r="B84" s="177"/>
      <c r="C84" s="177"/>
      <c r="D84" s="177"/>
      <c r="E84" s="177"/>
      <c r="F84" s="177"/>
      <c r="G84" s="177"/>
      <c r="H84" s="177"/>
      <c r="I84" s="177"/>
      <c r="J84" s="177"/>
      <c r="K84" s="177"/>
      <c r="L84" s="177"/>
      <c r="M84" s="177"/>
      <c r="N84" s="177"/>
      <c r="O84" s="177"/>
      <c r="P84" s="177"/>
      <c r="Q84" s="177"/>
      <c r="R84" s="177"/>
      <c r="S84" s="177"/>
      <c r="T84" s="177"/>
      <c r="U84" s="177"/>
      <c r="V84" s="177"/>
    </row>
    <row r="85" spans="2:22" ht="18.75" customHeight="1" x14ac:dyDescent="0.4">
      <c r="B85" s="177"/>
      <c r="C85" s="177"/>
      <c r="D85" s="177"/>
      <c r="E85" s="177"/>
      <c r="F85" s="177"/>
      <c r="G85" s="177"/>
      <c r="H85" s="177"/>
      <c r="I85" s="177"/>
      <c r="J85" s="177"/>
      <c r="K85" s="177"/>
      <c r="L85" s="177"/>
      <c r="M85" s="177"/>
      <c r="N85" s="177"/>
      <c r="O85" s="177"/>
      <c r="P85" s="177"/>
      <c r="Q85" s="177"/>
      <c r="R85" s="177"/>
      <c r="S85" s="177"/>
      <c r="T85" s="177"/>
      <c r="U85" s="177"/>
      <c r="V85" s="177"/>
    </row>
    <row r="86" spans="2:22" ht="18.75" customHeight="1" x14ac:dyDescent="0.4">
      <c r="B86" s="177"/>
      <c r="C86" s="177"/>
      <c r="D86" s="177"/>
      <c r="E86" s="177"/>
      <c r="F86" s="177"/>
      <c r="G86" s="177"/>
      <c r="H86" s="177"/>
      <c r="I86" s="177"/>
      <c r="J86" s="177"/>
      <c r="K86" s="177"/>
      <c r="L86" s="177"/>
      <c r="M86" s="177"/>
      <c r="N86" s="177"/>
      <c r="O86" s="177"/>
      <c r="P86" s="177"/>
      <c r="Q86" s="177"/>
      <c r="R86" s="177"/>
      <c r="S86" s="177"/>
      <c r="T86" s="177"/>
      <c r="U86" s="177"/>
      <c r="V86" s="177"/>
    </row>
    <row r="87" spans="2:22" ht="18.75" customHeight="1" x14ac:dyDescent="0.4">
      <c r="B87" s="177"/>
      <c r="C87" s="177"/>
      <c r="D87" s="177"/>
      <c r="E87" s="177"/>
      <c r="F87" s="177"/>
      <c r="G87" s="177"/>
      <c r="H87" s="177"/>
      <c r="I87" s="177"/>
      <c r="J87" s="177"/>
      <c r="K87" s="177"/>
      <c r="L87" s="177"/>
      <c r="M87" s="177"/>
      <c r="N87" s="177"/>
      <c r="O87" s="177"/>
      <c r="P87" s="177"/>
      <c r="Q87" s="177"/>
      <c r="R87" s="177"/>
      <c r="S87" s="177"/>
      <c r="T87" s="177"/>
      <c r="U87" s="177"/>
      <c r="V87" s="177"/>
    </row>
    <row r="88" spans="2:22" ht="18.75" customHeight="1" x14ac:dyDescent="0.4">
      <c r="B88" s="177"/>
      <c r="C88" s="177"/>
      <c r="D88" s="177"/>
      <c r="E88" s="177"/>
      <c r="F88" s="177"/>
      <c r="G88" s="177"/>
      <c r="H88" s="177"/>
      <c r="I88" s="177"/>
      <c r="J88" s="177"/>
      <c r="K88" s="177"/>
      <c r="L88" s="177"/>
      <c r="M88" s="177"/>
      <c r="N88" s="177"/>
      <c r="O88" s="177"/>
      <c r="P88" s="177"/>
      <c r="Q88" s="177"/>
      <c r="R88" s="177"/>
      <c r="S88" s="177"/>
      <c r="T88" s="177"/>
      <c r="U88" s="177"/>
      <c r="V88" s="177"/>
    </row>
    <row r="89" spans="2:22" ht="18.75" customHeight="1" x14ac:dyDescent="0.4">
      <c r="B89" s="177"/>
      <c r="C89" s="177"/>
      <c r="D89" s="177"/>
      <c r="E89" s="177"/>
      <c r="F89" s="177"/>
      <c r="G89" s="177"/>
      <c r="H89" s="177"/>
      <c r="I89" s="177"/>
      <c r="J89" s="177"/>
      <c r="K89" s="177"/>
      <c r="L89" s="177"/>
      <c r="M89" s="177"/>
      <c r="N89" s="177"/>
      <c r="O89" s="177"/>
      <c r="P89" s="177"/>
      <c r="Q89" s="177"/>
      <c r="R89" s="177"/>
      <c r="S89" s="177"/>
      <c r="T89" s="177"/>
      <c r="U89" s="177"/>
      <c r="V89" s="177"/>
    </row>
    <row r="90" spans="2:22" ht="18.75" customHeight="1" x14ac:dyDescent="0.4">
      <c r="B90" s="177"/>
      <c r="C90" s="177"/>
      <c r="D90" s="177"/>
      <c r="E90" s="177"/>
      <c r="F90" s="177"/>
      <c r="G90" s="177"/>
      <c r="H90" s="177"/>
      <c r="I90" s="177"/>
      <c r="J90" s="177"/>
      <c r="K90" s="177"/>
      <c r="L90" s="177"/>
      <c r="M90" s="177"/>
      <c r="N90" s="177"/>
      <c r="O90" s="177"/>
      <c r="P90" s="177"/>
      <c r="Q90" s="177"/>
      <c r="R90" s="177"/>
      <c r="S90" s="177"/>
      <c r="T90" s="177"/>
      <c r="U90" s="177"/>
      <c r="V90" s="177"/>
    </row>
    <row r="91" spans="2:22" ht="18.75" customHeight="1" x14ac:dyDescent="0.4">
      <c r="B91" s="177"/>
      <c r="C91" s="177"/>
      <c r="D91" s="177"/>
      <c r="E91" s="177"/>
      <c r="F91" s="177"/>
      <c r="G91" s="177"/>
      <c r="H91" s="177"/>
      <c r="I91" s="177"/>
      <c r="J91" s="177"/>
      <c r="K91" s="177"/>
      <c r="L91" s="177"/>
      <c r="M91" s="177"/>
      <c r="N91" s="177"/>
      <c r="O91" s="177"/>
      <c r="P91" s="177"/>
      <c r="Q91" s="177"/>
      <c r="R91" s="177"/>
      <c r="S91" s="177"/>
      <c r="T91" s="177"/>
      <c r="U91" s="177"/>
      <c r="V91" s="177"/>
    </row>
    <row r="92" spans="2:22" ht="18.75" customHeight="1" x14ac:dyDescent="0.4">
      <c r="B92" s="177"/>
      <c r="C92" s="177"/>
      <c r="D92" s="177"/>
      <c r="E92" s="177"/>
      <c r="F92" s="177"/>
      <c r="G92" s="177"/>
      <c r="H92" s="177"/>
      <c r="I92" s="177"/>
      <c r="J92" s="177"/>
      <c r="K92" s="177"/>
      <c r="L92" s="177"/>
      <c r="M92" s="177"/>
      <c r="N92" s="177"/>
      <c r="O92" s="177"/>
      <c r="P92" s="177"/>
      <c r="Q92" s="177"/>
      <c r="R92" s="177"/>
      <c r="S92" s="177"/>
      <c r="T92" s="177"/>
      <c r="U92" s="177"/>
      <c r="V92" s="177"/>
    </row>
    <row r="93" spans="2:22" ht="18.75" customHeight="1" x14ac:dyDescent="0.4">
      <c r="B93" s="177"/>
      <c r="C93" s="177"/>
      <c r="D93" s="177"/>
      <c r="E93" s="177"/>
      <c r="F93" s="177"/>
      <c r="G93" s="177"/>
      <c r="H93" s="177"/>
      <c r="I93" s="177"/>
      <c r="J93" s="177"/>
      <c r="K93" s="177"/>
      <c r="L93" s="177"/>
      <c r="M93" s="177"/>
      <c r="N93" s="177"/>
      <c r="O93" s="177"/>
      <c r="P93" s="177"/>
      <c r="Q93" s="177"/>
      <c r="R93" s="177"/>
      <c r="S93" s="177"/>
      <c r="T93" s="177"/>
      <c r="U93" s="177"/>
      <c r="V93" s="177"/>
    </row>
    <row r="94" spans="2:22" ht="18.75" customHeight="1" x14ac:dyDescent="0.4">
      <c r="B94" s="177"/>
      <c r="C94" s="177"/>
      <c r="D94" s="177"/>
      <c r="E94" s="177"/>
      <c r="F94" s="177"/>
      <c r="G94" s="177"/>
      <c r="H94" s="177"/>
      <c r="I94" s="177"/>
      <c r="J94" s="177"/>
      <c r="K94" s="177"/>
      <c r="L94" s="177"/>
      <c r="M94" s="177"/>
      <c r="N94" s="177"/>
      <c r="O94" s="177"/>
      <c r="P94" s="177"/>
      <c r="Q94" s="177"/>
      <c r="R94" s="177"/>
      <c r="S94" s="177"/>
      <c r="T94" s="177"/>
      <c r="U94" s="177"/>
      <c r="V94" s="177"/>
    </row>
    <row r="95" spans="2:22" ht="18.75" customHeight="1" x14ac:dyDescent="0.4">
      <c r="B95" s="177"/>
      <c r="C95" s="177"/>
      <c r="D95" s="177"/>
      <c r="E95" s="177"/>
      <c r="F95" s="177"/>
      <c r="G95" s="177"/>
      <c r="H95" s="177"/>
      <c r="I95" s="177"/>
      <c r="J95" s="177"/>
      <c r="K95" s="177"/>
      <c r="L95" s="177"/>
      <c r="M95" s="177"/>
      <c r="N95" s="177"/>
      <c r="O95" s="177"/>
      <c r="P95" s="177"/>
      <c r="Q95" s="177"/>
      <c r="R95" s="177"/>
      <c r="S95" s="177"/>
      <c r="T95" s="177"/>
      <c r="U95" s="177"/>
      <c r="V95" s="177"/>
    </row>
    <row r="96" spans="2:22" ht="18.75" customHeight="1" x14ac:dyDescent="0.4">
      <c r="B96" s="177"/>
      <c r="C96" s="177"/>
      <c r="D96" s="177"/>
      <c r="E96" s="177"/>
      <c r="F96" s="177"/>
      <c r="G96" s="177"/>
      <c r="H96" s="177"/>
      <c r="I96" s="177"/>
      <c r="J96" s="177"/>
      <c r="K96" s="177"/>
      <c r="L96" s="177"/>
      <c r="M96" s="177"/>
      <c r="N96" s="177"/>
      <c r="O96" s="177"/>
      <c r="P96" s="177"/>
      <c r="Q96" s="177"/>
      <c r="R96" s="177"/>
      <c r="S96" s="177"/>
      <c r="T96" s="177"/>
      <c r="U96" s="177"/>
      <c r="V96" s="177"/>
    </row>
    <row r="97" spans="2:22" ht="18.75" customHeight="1" x14ac:dyDescent="0.4">
      <c r="B97" s="177"/>
      <c r="C97" s="177"/>
      <c r="D97" s="177"/>
      <c r="E97" s="177"/>
      <c r="F97" s="177"/>
      <c r="G97" s="177"/>
      <c r="H97" s="177"/>
      <c r="I97" s="177"/>
      <c r="J97" s="177"/>
      <c r="K97" s="177"/>
      <c r="L97" s="177"/>
      <c r="M97" s="177"/>
      <c r="N97" s="177"/>
      <c r="O97" s="177"/>
      <c r="P97" s="177"/>
      <c r="Q97" s="177"/>
      <c r="R97" s="177"/>
      <c r="S97" s="177"/>
      <c r="T97" s="177"/>
      <c r="U97" s="177"/>
      <c r="V97" s="177"/>
    </row>
    <row r="98" spans="2:22" ht="18.75" customHeight="1" x14ac:dyDescent="0.4">
      <c r="B98" s="177"/>
      <c r="C98" s="177"/>
      <c r="D98" s="177"/>
      <c r="E98" s="177"/>
      <c r="F98" s="177"/>
      <c r="G98" s="177"/>
      <c r="H98" s="177"/>
      <c r="I98" s="177"/>
      <c r="J98" s="177"/>
      <c r="K98" s="177"/>
      <c r="L98" s="177"/>
      <c r="M98" s="177"/>
      <c r="N98" s="177"/>
      <c r="O98" s="177"/>
      <c r="P98" s="177"/>
      <c r="Q98" s="177"/>
      <c r="R98" s="177"/>
      <c r="S98" s="177"/>
      <c r="T98" s="177"/>
      <c r="U98" s="177"/>
      <c r="V98" s="177"/>
    </row>
    <row r="99" spans="2:22" ht="18.75" customHeight="1" x14ac:dyDescent="0.4">
      <c r="B99" s="177"/>
      <c r="C99" s="177"/>
      <c r="D99" s="177"/>
      <c r="E99" s="177"/>
      <c r="F99" s="177"/>
      <c r="G99" s="177"/>
      <c r="H99" s="177"/>
      <c r="I99" s="177"/>
      <c r="J99" s="177"/>
      <c r="K99" s="177"/>
      <c r="L99" s="177"/>
      <c r="M99" s="177"/>
      <c r="N99" s="177"/>
      <c r="O99" s="177"/>
      <c r="P99" s="177"/>
      <c r="Q99" s="177"/>
      <c r="R99" s="177"/>
      <c r="S99" s="177"/>
      <c r="T99" s="177"/>
      <c r="U99" s="177"/>
      <c r="V99" s="177"/>
    </row>
    <row r="100" spans="2:22" ht="18.75" customHeight="1" x14ac:dyDescent="0.4">
      <c r="B100" s="177"/>
      <c r="C100" s="177"/>
      <c r="D100" s="177"/>
      <c r="E100" s="177"/>
      <c r="F100" s="177"/>
      <c r="G100" s="177"/>
      <c r="H100" s="177"/>
      <c r="I100" s="177"/>
      <c r="J100" s="177"/>
      <c r="K100" s="177"/>
      <c r="L100" s="177"/>
      <c r="M100" s="177"/>
      <c r="N100" s="177"/>
      <c r="O100" s="177"/>
      <c r="P100" s="177"/>
      <c r="Q100" s="177"/>
      <c r="R100" s="177"/>
      <c r="S100" s="177"/>
      <c r="T100" s="177"/>
      <c r="U100" s="177"/>
      <c r="V100" s="177"/>
    </row>
    <row r="101" spans="2:22" ht="18.75" customHeight="1" x14ac:dyDescent="0.4">
      <c r="B101" s="177"/>
      <c r="C101" s="177"/>
      <c r="D101" s="177"/>
      <c r="E101" s="177"/>
      <c r="F101" s="177"/>
      <c r="G101" s="177"/>
      <c r="H101" s="177"/>
      <c r="I101" s="177"/>
      <c r="J101" s="177"/>
      <c r="K101" s="177"/>
      <c r="L101" s="177"/>
      <c r="M101" s="177"/>
      <c r="N101" s="177"/>
      <c r="O101" s="177"/>
      <c r="P101" s="177"/>
      <c r="Q101" s="177"/>
      <c r="R101" s="177"/>
      <c r="S101" s="177"/>
      <c r="T101" s="177"/>
      <c r="U101" s="177"/>
      <c r="V101" s="177"/>
    </row>
    <row r="102" spans="2:22" ht="18.75" customHeight="1" x14ac:dyDescent="0.4">
      <c r="B102" s="177"/>
      <c r="C102" s="177"/>
      <c r="D102" s="177"/>
      <c r="E102" s="177"/>
      <c r="F102" s="177"/>
      <c r="G102" s="177"/>
      <c r="H102" s="177"/>
      <c r="I102" s="177"/>
      <c r="J102" s="177"/>
      <c r="K102" s="177"/>
      <c r="L102" s="177"/>
      <c r="M102" s="177"/>
      <c r="N102" s="177"/>
      <c r="O102" s="177"/>
      <c r="P102" s="177"/>
      <c r="Q102" s="177"/>
      <c r="R102" s="177"/>
      <c r="S102" s="177"/>
      <c r="T102" s="177"/>
      <c r="U102" s="177"/>
      <c r="V102" s="177"/>
    </row>
    <row r="103" spans="2:22" ht="18.75" customHeight="1" x14ac:dyDescent="0.4">
      <c r="B103" s="177"/>
      <c r="C103" s="177"/>
      <c r="D103" s="177"/>
      <c r="E103" s="177"/>
      <c r="F103" s="177"/>
      <c r="G103" s="177"/>
      <c r="H103" s="177"/>
      <c r="I103" s="177"/>
      <c r="J103" s="177"/>
      <c r="K103" s="177"/>
      <c r="L103" s="177"/>
      <c r="M103" s="177"/>
      <c r="N103" s="177"/>
      <c r="O103" s="177"/>
      <c r="P103" s="177"/>
      <c r="Q103" s="177"/>
      <c r="R103" s="177"/>
      <c r="S103" s="177"/>
      <c r="T103" s="177"/>
      <c r="U103" s="177"/>
      <c r="V103" s="177"/>
    </row>
    <row r="104" spans="2:22" ht="18.75" customHeight="1" x14ac:dyDescent="0.4">
      <c r="B104" s="177"/>
      <c r="C104" s="177"/>
      <c r="D104" s="177"/>
      <c r="E104" s="177"/>
      <c r="F104" s="177"/>
      <c r="G104" s="177"/>
      <c r="H104" s="177"/>
      <c r="I104" s="177"/>
      <c r="J104" s="177"/>
      <c r="K104" s="177"/>
      <c r="L104" s="177"/>
      <c r="M104" s="177"/>
      <c r="N104" s="177"/>
      <c r="O104" s="177"/>
      <c r="P104" s="177"/>
      <c r="Q104" s="177"/>
      <c r="R104" s="177"/>
      <c r="S104" s="177"/>
      <c r="T104" s="177"/>
      <c r="U104" s="177"/>
      <c r="V104" s="177"/>
    </row>
    <row r="105" spans="2:22" ht="18.75" customHeight="1" x14ac:dyDescent="0.4"/>
    <row r="106" spans="2:22" ht="18.75" customHeight="1" x14ac:dyDescent="0.4"/>
    <row r="107" spans="2:22" ht="18.75" customHeight="1" x14ac:dyDescent="0.4"/>
    <row r="108" spans="2:22" ht="18.75" customHeight="1" x14ac:dyDescent="0.4"/>
    <row r="109" spans="2:22" ht="18.75" customHeight="1" x14ac:dyDescent="0.4"/>
    <row r="110" spans="2:22" ht="18.75" customHeight="1" x14ac:dyDescent="0.4"/>
    <row r="111" spans="2:22" ht="18.75" customHeight="1" x14ac:dyDescent="0.4"/>
    <row r="112" spans="2:2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32"/>
  <sheetViews>
    <sheetView tabSelected="1" topLeftCell="A39" workbookViewId="0">
      <selection sqref="A1:L132"/>
    </sheetView>
  </sheetViews>
  <sheetFormatPr defaultRowHeight="18.75" x14ac:dyDescent="0.4"/>
  <cols>
    <col min="1" max="1" width="1.875" style="12" customWidth="1"/>
    <col min="2" max="2" width="11.5" style="12" customWidth="1"/>
    <col min="3" max="12" width="40.625" style="12" customWidth="1"/>
    <col min="13" max="16384" width="9" style="12"/>
  </cols>
  <sheetData>
    <row r="1" spans="1:12" x14ac:dyDescent="0.4">
      <c r="A1" s="177"/>
      <c r="B1" s="213" t="s">
        <v>127</v>
      </c>
      <c r="C1" s="213"/>
      <c r="D1" s="213"/>
      <c r="E1" s="177"/>
      <c r="F1" s="177"/>
      <c r="G1" s="177"/>
      <c r="H1" s="177"/>
      <c r="I1" s="177"/>
      <c r="J1" s="177"/>
      <c r="K1" s="177"/>
      <c r="L1" s="177"/>
    </row>
    <row r="2" spans="1:12" x14ac:dyDescent="0.4">
      <c r="A2" s="177"/>
      <c r="B2" s="213"/>
      <c r="C2" s="213"/>
      <c r="D2" s="213"/>
      <c r="E2" s="177"/>
      <c r="F2" s="177"/>
      <c r="G2" s="177"/>
      <c r="H2" s="177"/>
      <c r="I2" s="177"/>
      <c r="J2" s="177"/>
      <c r="K2" s="177"/>
      <c r="L2" s="177"/>
    </row>
    <row r="3" spans="1:12" x14ac:dyDescent="0.4">
      <c r="A3" s="177"/>
      <c r="B3" s="210" t="s">
        <v>128</v>
      </c>
      <c r="C3" s="210" t="s">
        <v>129</v>
      </c>
      <c r="D3" s="213"/>
      <c r="E3" s="177"/>
      <c r="F3" s="177"/>
      <c r="G3" s="177"/>
      <c r="H3" s="177"/>
      <c r="I3" s="177"/>
      <c r="J3" s="177"/>
      <c r="K3" s="177"/>
      <c r="L3" s="177"/>
    </row>
    <row r="4" spans="1:12" x14ac:dyDescent="0.4">
      <c r="A4" s="177"/>
      <c r="B4" s="217">
        <v>1</v>
      </c>
      <c r="C4" s="218" t="s">
        <v>130</v>
      </c>
      <c r="D4" s="213"/>
      <c r="E4" s="177"/>
      <c r="F4" s="177"/>
      <c r="G4" s="177"/>
      <c r="H4" s="177"/>
      <c r="I4" s="177"/>
      <c r="J4" s="177"/>
      <c r="K4" s="177"/>
      <c r="L4" s="177"/>
    </row>
    <row r="5" spans="1:12" x14ac:dyDescent="0.4">
      <c r="A5" s="177"/>
      <c r="B5" s="217">
        <v>2</v>
      </c>
      <c r="C5" s="218" t="s">
        <v>131</v>
      </c>
      <c r="D5" s="177"/>
      <c r="E5" s="177"/>
      <c r="F5" s="177"/>
      <c r="G5" s="177"/>
      <c r="H5" s="177"/>
      <c r="I5" s="177"/>
      <c r="J5" s="177"/>
      <c r="K5" s="177"/>
      <c r="L5" s="177"/>
    </row>
    <row r="6" spans="1:12" x14ac:dyDescent="0.4">
      <c r="A6" s="177"/>
      <c r="B6" s="217">
        <v>3</v>
      </c>
      <c r="C6" s="218" t="s">
        <v>186</v>
      </c>
      <c r="D6" s="213"/>
      <c r="E6" s="177"/>
      <c r="F6" s="177"/>
      <c r="G6" s="177"/>
      <c r="H6" s="177"/>
      <c r="I6" s="177"/>
      <c r="J6" s="177"/>
      <c r="K6" s="177"/>
      <c r="L6" s="177"/>
    </row>
    <row r="7" spans="1:12" x14ac:dyDescent="0.4">
      <c r="A7" s="177"/>
      <c r="B7" s="217">
        <v>4</v>
      </c>
      <c r="C7" s="218" t="s">
        <v>187</v>
      </c>
      <c r="D7" s="213"/>
      <c r="E7" s="177"/>
      <c r="F7" s="177"/>
      <c r="G7" s="177"/>
      <c r="H7" s="177"/>
      <c r="I7" s="177"/>
      <c r="J7" s="177"/>
      <c r="K7" s="177"/>
      <c r="L7" s="177"/>
    </row>
    <row r="8" spans="1:12" x14ac:dyDescent="0.4">
      <c r="A8" s="177"/>
      <c r="B8" s="217">
        <v>5</v>
      </c>
      <c r="C8" s="218" t="s">
        <v>188</v>
      </c>
      <c r="D8" s="213"/>
      <c r="E8" s="177"/>
      <c r="F8" s="177"/>
      <c r="G8" s="177"/>
      <c r="H8" s="177"/>
      <c r="I8" s="177"/>
      <c r="J8" s="177"/>
      <c r="K8" s="177"/>
      <c r="L8" s="177"/>
    </row>
    <row r="9" spans="1:12" x14ac:dyDescent="0.4">
      <c r="A9" s="177"/>
      <c r="B9" s="217">
        <v>6</v>
      </c>
      <c r="C9" s="218" t="s">
        <v>189</v>
      </c>
      <c r="D9" s="213"/>
      <c r="E9" s="177"/>
      <c r="F9" s="177"/>
      <c r="G9" s="177"/>
      <c r="H9" s="177"/>
      <c r="I9" s="177"/>
      <c r="J9" s="177"/>
      <c r="K9" s="177"/>
      <c r="L9" s="177"/>
    </row>
    <row r="10" spans="1:12" x14ac:dyDescent="0.4">
      <c r="A10" s="177"/>
      <c r="B10" s="217">
        <v>7</v>
      </c>
      <c r="C10" s="218"/>
      <c r="D10" s="213"/>
      <c r="E10" s="177"/>
      <c r="F10" s="177"/>
      <c r="G10" s="177"/>
      <c r="H10" s="177"/>
      <c r="I10" s="177"/>
      <c r="J10" s="177"/>
      <c r="K10" s="177"/>
      <c r="L10" s="177"/>
    </row>
    <row r="11" spans="1:12" x14ac:dyDescent="0.4">
      <c r="A11" s="177"/>
      <c r="B11" s="177"/>
      <c r="C11" s="177"/>
      <c r="D11" s="177"/>
      <c r="E11" s="177"/>
      <c r="F11" s="177"/>
      <c r="G11" s="177"/>
      <c r="H11" s="177"/>
      <c r="I11" s="177"/>
      <c r="J11" s="177"/>
      <c r="K11" s="177"/>
      <c r="L11" s="177"/>
    </row>
    <row r="12" spans="1:12" x14ac:dyDescent="0.4">
      <c r="A12" s="177"/>
      <c r="B12" s="213" t="s">
        <v>132</v>
      </c>
      <c r="C12" s="177"/>
      <c r="D12" s="177"/>
      <c r="E12" s="177"/>
      <c r="F12" s="177"/>
      <c r="G12" s="177"/>
      <c r="H12" s="177"/>
      <c r="I12" s="177"/>
      <c r="J12" s="177"/>
      <c r="K12" s="177"/>
      <c r="L12" s="177"/>
    </row>
    <row r="13" spans="1:12" ht="19.5" thickBot="1" x14ac:dyDescent="0.45">
      <c r="A13" s="177"/>
      <c r="B13" s="177"/>
      <c r="C13" s="177"/>
      <c r="D13" s="177"/>
      <c r="E13" s="177"/>
      <c r="F13" s="177"/>
      <c r="G13" s="177"/>
      <c r="H13" s="177"/>
      <c r="I13" s="177"/>
      <c r="J13" s="177"/>
      <c r="K13" s="177"/>
      <c r="L13" s="177"/>
    </row>
    <row r="14" spans="1:12" ht="19.5" thickBot="1" x14ac:dyDescent="0.45">
      <c r="A14" s="177"/>
      <c r="B14" s="219" t="s">
        <v>101</v>
      </c>
      <c r="C14" s="220" t="s">
        <v>93</v>
      </c>
      <c r="D14" s="221" t="s">
        <v>104</v>
      </c>
      <c r="E14" s="221" t="s">
        <v>94</v>
      </c>
      <c r="F14" s="221" t="s">
        <v>100</v>
      </c>
      <c r="G14" s="221"/>
      <c r="H14" s="222"/>
      <c r="I14" s="222"/>
      <c r="J14" s="222"/>
      <c r="K14" s="222"/>
      <c r="L14" s="223"/>
    </row>
    <row r="15" spans="1:12" x14ac:dyDescent="0.4">
      <c r="A15" s="177"/>
      <c r="B15" s="376" t="s">
        <v>102</v>
      </c>
      <c r="C15" s="224" t="s">
        <v>95</v>
      </c>
      <c r="D15" s="225" t="s">
        <v>96</v>
      </c>
      <c r="E15" s="225" t="s">
        <v>94</v>
      </c>
      <c r="F15" s="225" t="s">
        <v>99</v>
      </c>
      <c r="G15" s="225"/>
      <c r="H15" s="226"/>
      <c r="I15" s="226"/>
      <c r="J15" s="226"/>
      <c r="K15" s="226"/>
      <c r="L15" s="227"/>
    </row>
    <row r="16" spans="1:12" x14ac:dyDescent="0.4">
      <c r="A16" s="177"/>
      <c r="B16" s="377"/>
      <c r="C16" s="228" t="s">
        <v>103</v>
      </c>
      <c r="D16" s="229" t="s">
        <v>97</v>
      </c>
      <c r="E16" s="229" t="s">
        <v>232</v>
      </c>
      <c r="F16" s="229"/>
      <c r="G16" s="229"/>
      <c r="H16" s="230"/>
      <c r="I16" s="230"/>
      <c r="J16" s="230"/>
      <c r="K16" s="230"/>
      <c r="L16" s="231"/>
    </row>
    <row r="17" spans="1:12" x14ac:dyDescent="0.4">
      <c r="A17" s="177"/>
      <c r="B17" s="377"/>
      <c r="C17" s="228"/>
      <c r="D17" s="229" t="s">
        <v>19</v>
      </c>
      <c r="E17" s="229"/>
      <c r="F17" s="229"/>
      <c r="G17" s="229"/>
      <c r="H17" s="230"/>
      <c r="I17" s="230"/>
      <c r="J17" s="230"/>
      <c r="K17" s="230"/>
      <c r="L17" s="231"/>
    </row>
    <row r="18" spans="1:12" x14ac:dyDescent="0.4">
      <c r="A18" s="177"/>
      <c r="B18" s="377"/>
      <c r="C18" s="228"/>
      <c r="D18" s="229" t="s">
        <v>98</v>
      </c>
      <c r="E18" s="229"/>
      <c r="F18" s="229"/>
      <c r="G18" s="229"/>
      <c r="H18" s="230"/>
      <c r="I18" s="230"/>
      <c r="J18" s="230"/>
      <c r="K18" s="230"/>
      <c r="L18" s="231"/>
    </row>
    <row r="19" spans="1:12" x14ac:dyDescent="0.4">
      <c r="A19" s="177"/>
      <c r="B19" s="377"/>
      <c r="C19" s="232"/>
      <c r="D19" s="230"/>
      <c r="E19" s="230"/>
      <c r="F19" s="230"/>
      <c r="G19" s="230"/>
      <c r="H19" s="230"/>
      <c r="I19" s="230"/>
      <c r="J19" s="230"/>
      <c r="K19" s="230"/>
      <c r="L19" s="231"/>
    </row>
    <row r="20" spans="1:12" x14ac:dyDescent="0.4">
      <c r="A20" s="177"/>
      <c r="B20" s="377"/>
      <c r="C20" s="232"/>
      <c r="D20" s="230"/>
      <c r="E20" s="230"/>
      <c r="F20" s="230"/>
      <c r="G20" s="230"/>
      <c r="H20" s="230"/>
      <c r="I20" s="230"/>
      <c r="J20" s="230"/>
      <c r="K20" s="230"/>
      <c r="L20" s="231"/>
    </row>
    <row r="21" spans="1:12" x14ac:dyDescent="0.4">
      <c r="A21" s="177"/>
      <c r="B21" s="377"/>
      <c r="C21" s="232"/>
      <c r="D21" s="230"/>
      <c r="E21" s="230"/>
      <c r="F21" s="230"/>
      <c r="G21" s="230"/>
      <c r="H21" s="230"/>
      <c r="I21" s="230"/>
      <c r="J21" s="230"/>
      <c r="K21" s="230"/>
      <c r="L21" s="231"/>
    </row>
    <row r="22" spans="1:12" x14ac:dyDescent="0.4">
      <c r="A22" s="177"/>
      <c r="B22" s="377"/>
      <c r="C22" s="232"/>
      <c r="D22" s="230"/>
      <c r="E22" s="230"/>
      <c r="F22" s="230"/>
      <c r="G22" s="230"/>
      <c r="H22" s="230"/>
      <c r="I22" s="230"/>
      <c r="J22" s="230"/>
      <c r="K22" s="230"/>
      <c r="L22" s="231"/>
    </row>
    <row r="23" spans="1:12" ht="19.5" thickBot="1" x14ac:dyDescent="0.45">
      <c r="A23" s="177"/>
      <c r="B23" s="378"/>
      <c r="C23" s="233"/>
      <c r="D23" s="234"/>
      <c r="E23" s="234"/>
      <c r="F23" s="234"/>
      <c r="G23" s="234"/>
      <c r="H23" s="234"/>
      <c r="I23" s="234"/>
      <c r="J23" s="234"/>
      <c r="K23" s="234"/>
      <c r="L23" s="235"/>
    </row>
    <row r="24" spans="1:12" x14ac:dyDescent="0.4">
      <c r="A24" s="177"/>
      <c r="B24" s="177"/>
      <c r="C24" s="177"/>
      <c r="D24" s="177"/>
      <c r="E24" s="177"/>
      <c r="F24" s="177"/>
      <c r="G24" s="177"/>
      <c r="H24" s="177"/>
      <c r="I24" s="177"/>
      <c r="J24" s="177"/>
      <c r="K24" s="177"/>
      <c r="L24" s="177"/>
    </row>
    <row r="25" spans="1:12" x14ac:dyDescent="0.4">
      <c r="A25" s="177"/>
      <c r="B25" s="177"/>
      <c r="C25" s="177" t="s">
        <v>105</v>
      </c>
      <c r="D25" s="177"/>
      <c r="E25" s="177"/>
      <c r="F25" s="177"/>
      <c r="G25" s="177"/>
      <c r="H25" s="177"/>
      <c r="I25" s="177"/>
      <c r="J25" s="177"/>
      <c r="K25" s="177"/>
      <c r="L25" s="177"/>
    </row>
    <row r="26" spans="1:12" x14ac:dyDescent="0.4">
      <c r="A26" s="177"/>
      <c r="B26" s="177"/>
      <c r="C26" s="177" t="s">
        <v>106</v>
      </c>
      <c r="D26" s="177"/>
      <c r="E26" s="177"/>
      <c r="F26" s="177"/>
      <c r="G26" s="177"/>
      <c r="H26" s="177"/>
      <c r="I26" s="177"/>
      <c r="J26" s="177"/>
      <c r="K26" s="177"/>
      <c r="L26" s="177"/>
    </row>
    <row r="27" spans="1:12" x14ac:dyDescent="0.4">
      <c r="A27" s="177"/>
      <c r="B27" s="177"/>
      <c r="C27" s="177"/>
      <c r="D27" s="177"/>
      <c r="E27" s="177"/>
      <c r="F27" s="177"/>
      <c r="G27" s="177"/>
      <c r="H27" s="177"/>
      <c r="I27" s="177"/>
      <c r="J27" s="177"/>
      <c r="K27" s="177"/>
      <c r="L27" s="177"/>
    </row>
    <row r="28" spans="1:12" x14ac:dyDescent="0.4">
      <c r="A28" s="177"/>
      <c r="B28" s="177"/>
      <c r="C28" s="177" t="s">
        <v>237</v>
      </c>
      <c r="D28" s="177"/>
      <c r="E28" s="177"/>
      <c r="F28" s="177"/>
      <c r="G28" s="177"/>
      <c r="H28" s="177"/>
      <c r="I28" s="177"/>
      <c r="J28" s="177"/>
      <c r="K28" s="177"/>
      <c r="L28" s="177"/>
    </row>
    <row r="29" spans="1:12" x14ac:dyDescent="0.4">
      <c r="A29" s="177"/>
      <c r="B29" s="177"/>
      <c r="C29" s="177" t="s">
        <v>107</v>
      </c>
      <c r="D29" s="177"/>
      <c r="E29" s="177"/>
      <c r="F29" s="177"/>
      <c r="G29" s="177"/>
      <c r="H29" s="177"/>
      <c r="I29" s="177"/>
      <c r="J29" s="177"/>
      <c r="K29" s="177"/>
      <c r="L29" s="177"/>
    </row>
    <row r="30" spans="1:12" x14ac:dyDescent="0.4">
      <c r="A30" s="177"/>
      <c r="B30" s="177"/>
      <c r="C30" s="177" t="s">
        <v>239</v>
      </c>
      <c r="D30" s="177"/>
      <c r="E30" s="177"/>
      <c r="F30" s="177"/>
      <c r="G30" s="177"/>
      <c r="H30" s="177"/>
      <c r="I30" s="177"/>
      <c r="J30" s="177"/>
      <c r="K30" s="177"/>
      <c r="L30" s="177"/>
    </row>
    <row r="31" spans="1:12" x14ac:dyDescent="0.4">
      <c r="A31" s="177"/>
      <c r="B31" s="177"/>
      <c r="C31" s="177" t="s">
        <v>108</v>
      </c>
      <c r="D31" s="177"/>
      <c r="E31" s="177"/>
      <c r="F31" s="177"/>
      <c r="G31" s="177"/>
      <c r="H31" s="177"/>
      <c r="I31" s="177"/>
      <c r="J31" s="177"/>
      <c r="K31" s="177"/>
      <c r="L31" s="177"/>
    </row>
    <row r="32" spans="1:12" x14ac:dyDescent="0.4">
      <c r="A32" s="177"/>
      <c r="B32" s="177"/>
      <c r="C32" s="177" t="s">
        <v>133</v>
      </c>
      <c r="D32" s="177"/>
      <c r="E32" s="177"/>
      <c r="F32" s="177"/>
      <c r="G32" s="177"/>
      <c r="H32" s="177"/>
      <c r="I32" s="177"/>
      <c r="J32" s="177"/>
      <c r="K32" s="177"/>
      <c r="L32" s="177"/>
    </row>
    <row r="33" spans="1:12" x14ac:dyDescent="0.4">
      <c r="A33" s="177"/>
      <c r="B33" s="177"/>
      <c r="C33" s="177" t="s">
        <v>134</v>
      </c>
      <c r="D33" s="177"/>
      <c r="E33" s="177"/>
      <c r="F33" s="177"/>
      <c r="G33" s="177"/>
      <c r="H33" s="177"/>
      <c r="I33" s="177"/>
      <c r="J33" s="177"/>
      <c r="K33" s="177"/>
      <c r="L33" s="177"/>
    </row>
    <row r="34" spans="1:12" x14ac:dyDescent="0.4">
      <c r="A34" s="177"/>
      <c r="B34" s="177"/>
      <c r="C34" s="177" t="s">
        <v>135</v>
      </c>
      <c r="D34" s="177"/>
      <c r="E34" s="177"/>
      <c r="F34" s="177"/>
      <c r="G34" s="177"/>
      <c r="H34" s="177"/>
      <c r="I34" s="177"/>
      <c r="J34" s="177"/>
      <c r="K34" s="177"/>
      <c r="L34" s="177"/>
    </row>
    <row r="35" spans="1:12" x14ac:dyDescent="0.4">
      <c r="A35" s="177"/>
      <c r="B35" s="177"/>
      <c r="C35" s="177"/>
      <c r="D35" s="177"/>
      <c r="E35" s="177"/>
      <c r="F35" s="177"/>
      <c r="G35" s="177"/>
      <c r="H35" s="177"/>
      <c r="I35" s="177"/>
      <c r="J35" s="177"/>
      <c r="K35" s="177"/>
      <c r="L35" s="177"/>
    </row>
    <row r="36" spans="1:12" x14ac:dyDescent="0.4">
      <c r="A36" s="177"/>
      <c r="B36" s="177"/>
      <c r="C36" s="177" t="s">
        <v>109</v>
      </c>
      <c r="D36" s="177"/>
      <c r="E36" s="177"/>
      <c r="F36" s="177"/>
      <c r="G36" s="177"/>
      <c r="H36" s="177"/>
      <c r="I36" s="177"/>
      <c r="J36" s="177"/>
      <c r="K36" s="177"/>
      <c r="L36" s="177"/>
    </row>
    <row r="37" spans="1:12" x14ac:dyDescent="0.4">
      <c r="A37" s="177"/>
      <c r="B37" s="177"/>
      <c r="C37" s="177" t="s">
        <v>110</v>
      </c>
      <c r="D37" s="177"/>
      <c r="E37" s="177"/>
      <c r="F37" s="177"/>
      <c r="G37" s="177"/>
      <c r="H37" s="177"/>
      <c r="I37" s="177"/>
      <c r="J37" s="177"/>
      <c r="K37" s="177"/>
      <c r="L37" s="177"/>
    </row>
    <row r="38" spans="1:12" x14ac:dyDescent="0.4">
      <c r="A38" s="177"/>
      <c r="B38" s="177"/>
      <c r="C38" s="177"/>
      <c r="D38" s="177"/>
      <c r="E38" s="177"/>
      <c r="F38" s="177"/>
      <c r="G38" s="177"/>
      <c r="H38" s="177"/>
      <c r="I38" s="177"/>
      <c r="J38" s="177"/>
      <c r="K38" s="177"/>
      <c r="L38" s="177"/>
    </row>
    <row r="39" spans="1:12" x14ac:dyDescent="0.4">
      <c r="A39" s="177"/>
      <c r="B39" s="177"/>
      <c r="C39" s="177" t="s">
        <v>238</v>
      </c>
      <c r="D39" s="177"/>
      <c r="E39" s="177"/>
      <c r="F39" s="177"/>
      <c r="G39" s="177"/>
      <c r="H39" s="177"/>
      <c r="I39" s="177"/>
      <c r="J39" s="177"/>
      <c r="K39" s="177"/>
      <c r="L39" s="177"/>
    </row>
    <row r="40" spans="1:12" x14ac:dyDescent="0.4">
      <c r="A40" s="177"/>
      <c r="B40" s="177"/>
      <c r="C40" s="177" t="s">
        <v>111</v>
      </c>
      <c r="D40" s="177"/>
      <c r="E40" s="177"/>
      <c r="F40" s="177"/>
      <c r="G40" s="177"/>
      <c r="H40" s="177"/>
      <c r="I40" s="177"/>
      <c r="J40" s="177"/>
      <c r="K40" s="177"/>
      <c r="L40" s="177"/>
    </row>
    <row r="41" spans="1:12" x14ac:dyDescent="0.4">
      <c r="A41" s="177"/>
      <c r="B41" s="177"/>
      <c r="C41" s="177" t="s">
        <v>112</v>
      </c>
      <c r="D41" s="177"/>
      <c r="E41" s="177"/>
      <c r="F41" s="177"/>
      <c r="G41" s="177"/>
      <c r="H41" s="177"/>
      <c r="I41" s="177"/>
      <c r="J41" s="177"/>
      <c r="K41" s="177"/>
      <c r="L41" s="177"/>
    </row>
    <row r="42" spans="1:12" x14ac:dyDescent="0.4">
      <c r="A42" s="177"/>
      <c r="B42" s="177"/>
      <c r="C42" s="177" t="s">
        <v>113</v>
      </c>
      <c r="D42" s="177"/>
      <c r="E42" s="177"/>
      <c r="F42" s="177"/>
      <c r="G42" s="177"/>
      <c r="H42" s="177"/>
      <c r="I42" s="177"/>
      <c r="J42" s="177"/>
      <c r="K42" s="177"/>
      <c r="L42" s="177"/>
    </row>
    <row r="43" spans="1:12" x14ac:dyDescent="0.4">
      <c r="A43" s="177"/>
      <c r="B43" s="177"/>
      <c r="C43" s="177" t="s">
        <v>114</v>
      </c>
      <c r="D43" s="177"/>
      <c r="E43" s="177"/>
      <c r="F43" s="177"/>
      <c r="G43" s="177"/>
      <c r="H43" s="177"/>
      <c r="I43" s="177"/>
      <c r="J43" s="177"/>
      <c r="K43" s="177"/>
      <c r="L43" s="177"/>
    </row>
    <row r="44" spans="1:12" x14ac:dyDescent="0.4">
      <c r="A44" s="177"/>
      <c r="B44" s="177"/>
      <c r="C44" s="177" t="s">
        <v>115</v>
      </c>
      <c r="D44" s="177"/>
      <c r="E44" s="177"/>
      <c r="F44" s="177"/>
      <c r="G44" s="177"/>
      <c r="H44" s="177"/>
      <c r="I44" s="177"/>
      <c r="J44" s="177"/>
      <c r="K44" s="177"/>
      <c r="L44" s="177"/>
    </row>
    <row r="45" spans="1:12" x14ac:dyDescent="0.4">
      <c r="A45" s="177"/>
      <c r="B45" s="177"/>
      <c r="C45" s="177"/>
      <c r="D45" s="177"/>
      <c r="E45" s="177"/>
      <c r="F45" s="177"/>
      <c r="G45" s="177"/>
      <c r="H45" s="177"/>
      <c r="I45" s="177"/>
      <c r="J45" s="177"/>
      <c r="K45" s="177"/>
      <c r="L45" s="177"/>
    </row>
    <row r="46" spans="1:12" x14ac:dyDescent="0.4">
      <c r="A46" s="177"/>
      <c r="B46" s="177"/>
      <c r="C46" s="177"/>
      <c r="D46" s="177"/>
      <c r="E46" s="177"/>
      <c r="F46" s="177"/>
      <c r="G46" s="177"/>
      <c r="H46" s="177"/>
      <c r="I46" s="177"/>
      <c r="J46" s="177"/>
      <c r="K46" s="177"/>
      <c r="L46" s="177"/>
    </row>
    <row r="47" spans="1:12" x14ac:dyDescent="0.4">
      <c r="A47" s="177"/>
      <c r="B47" s="177"/>
      <c r="C47" s="177"/>
      <c r="D47" s="177"/>
      <c r="E47" s="177"/>
      <c r="F47" s="177"/>
      <c r="G47" s="177"/>
      <c r="H47" s="177"/>
      <c r="I47" s="177"/>
      <c r="J47" s="177"/>
      <c r="K47" s="177"/>
      <c r="L47" s="177"/>
    </row>
    <row r="48" spans="1:12" x14ac:dyDescent="0.4">
      <c r="A48" s="177"/>
      <c r="B48" s="177"/>
      <c r="C48" s="177"/>
      <c r="D48" s="177"/>
      <c r="E48" s="177"/>
      <c r="F48" s="177"/>
      <c r="G48" s="177"/>
      <c r="H48" s="177"/>
      <c r="I48" s="177"/>
      <c r="J48" s="177"/>
      <c r="K48" s="177"/>
      <c r="L48" s="177"/>
    </row>
    <row r="49" spans="1:12" x14ac:dyDescent="0.4">
      <c r="A49" s="177"/>
      <c r="B49" s="177"/>
      <c r="C49" s="177"/>
      <c r="D49" s="177"/>
      <c r="E49" s="177"/>
      <c r="F49" s="177"/>
      <c r="G49" s="177"/>
      <c r="H49" s="177"/>
      <c r="I49" s="177"/>
      <c r="J49" s="177"/>
      <c r="K49" s="177"/>
      <c r="L49" s="177"/>
    </row>
    <row r="50" spans="1:12" x14ac:dyDescent="0.4">
      <c r="A50" s="177"/>
      <c r="B50" s="177"/>
      <c r="C50" s="177"/>
      <c r="D50" s="177"/>
      <c r="E50" s="177"/>
      <c r="F50" s="177"/>
      <c r="G50" s="177"/>
      <c r="H50" s="177"/>
      <c r="I50" s="177"/>
      <c r="J50" s="177"/>
      <c r="K50" s="177"/>
      <c r="L50" s="177"/>
    </row>
    <row r="51" spans="1:12" x14ac:dyDescent="0.4">
      <c r="A51" s="177"/>
      <c r="B51" s="177"/>
      <c r="C51" s="177"/>
      <c r="D51" s="177"/>
      <c r="E51" s="177"/>
      <c r="F51" s="177"/>
      <c r="G51" s="177"/>
      <c r="H51" s="177"/>
      <c r="I51" s="177"/>
      <c r="J51" s="177"/>
      <c r="K51" s="177"/>
      <c r="L51" s="177"/>
    </row>
    <row r="52" spans="1:12" x14ac:dyDescent="0.4">
      <c r="A52" s="177"/>
      <c r="B52" s="177"/>
      <c r="C52" s="177"/>
      <c r="D52" s="177"/>
      <c r="E52" s="177"/>
      <c r="F52" s="177"/>
      <c r="G52" s="177"/>
      <c r="H52" s="177"/>
      <c r="I52" s="177"/>
      <c r="J52" s="177"/>
      <c r="K52" s="177"/>
      <c r="L52" s="177"/>
    </row>
    <row r="53" spans="1:12" x14ac:dyDescent="0.4">
      <c r="A53" s="177"/>
      <c r="B53" s="177"/>
      <c r="C53" s="177"/>
      <c r="D53" s="177"/>
      <c r="E53" s="177"/>
      <c r="F53" s="177"/>
      <c r="G53" s="177"/>
      <c r="H53" s="177"/>
      <c r="I53" s="177"/>
      <c r="J53" s="177"/>
      <c r="K53" s="177"/>
      <c r="L53" s="177"/>
    </row>
    <row r="54" spans="1:12" x14ac:dyDescent="0.4">
      <c r="A54" s="177"/>
      <c r="B54" s="177"/>
      <c r="C54" s="177"/>
      <c r="D54" s="177"/>
      <c r="E54" s="177"/>
      <c r="F54" s="177"/>
      <c r="G54" s="177"/>
      <c r="H54" s="177"/>
      <c r="I54" s="177"/>
      <c r="J54" s="177"/>
      <c r="K54" s="177"/>
      <c r="L54" s="177"/>
    </row>
    <row r="55" spans="1:12" x14ac:dyDescent="0.4">
      <c r="A55" s="177"/>
      <c r="B55" s="177"/>
      <c r="C55" s="177"/>
      <c r="D55" s="177"/>
      <c r="E55" s="177"/>
      <c r="F55" s="177"/>
      <c r="G55" s="177"/>
      <c r="H55" s="177"/>
      <c r="I55" s="177"/>
      <c r="J55" s="177"/>
      <c r="K55" s="177"/>
      <c r="L55" s="177"/>
    </row>
    <row r="56" spans="1:12" x14ac:dyDescent="0.4">
      <c r="A56" s="177"/>
      <c r="B56" s="177"/>
      <c r="C56" s="177"/>
      <c r="D56" s="177"/>
      <c r="E56" s="177"/>
      <c r="F56" s="177"/>
      <c r="G56" s="177"/>
      <c r="H56" s="177"/>
      <c r="I56" s="177"/>
      <c r="J56" s="177"/>
      <c r="K56" s="177"/>
      <c r="L56" s="177"/>
    </row>
    <row r="57" spans="1:12" x14ac:dyDescent="0.4">
      <c r="A57" s="177"/>
      <c r="B57" s="177"/>
      <c r="C57" s="177"/>
      <c r="D57" s="177"/>
      <c r="E57" s="177"/>
      <c r="F57" s="177"/>
      <c r="G57" s="177"/>
      <c r="H57" s="177"/>
      <c r="I57" s="177"/>
      <c r="J57" s="177"/>
      <c r="K57" s="177"/>
      <c r="L57" s="177"/>
    </row>
    <row r="58" spans="1:12" x14ac:dyDescent="0.4">
      <c r="A58" s="177"/>
      <c r="B58" s="177"/>
      <c r="C58" s="177"/>
      <c r="D58" s="177"/>
      <c r="E58" s="177"/>
      <c r="F58" s="177"/>
      <c r="G58" s="177"/>
      <c r="H58" s="177"/>
      <c r="I58" s="177"/>
      <c r="J58" s="177"/>
      <c r="K58" s="177"/>
      <c r="L58" s="177"/>
    </row>
    <row r="59" spans="1:12" x14ac:dyDescent="0.4">
      <c r="A59" s="177"/>
      <c r="B59" s="177"/>
      <c r="C59" s="177"/>
      <c r="D59" s="177"/>
      <c r="E59" s="177"/>
      <c r="F59" s="177"/>
      <c r="G59" s="177"/>
      <c r="H59" s="177"/>
      <c r="I59" s="177"/>
      <c r="J59" s="177"/>
      <c r="K59" s="177"/>
      <c r="L59" s="177"/>
    </row>
    <row r="60" spans="1:12" x14ac:dyDescent="0.4">
      <c r="A60" s="177"/>
      <c r="B60" s="177"/>
      <c r="C60" s="177"/>
      <c r="D60" s="177"/>
      <c r="E60" s="177"/>
      <c r="F60" s="177"/>
      <c r="G60" s="177"/>
      <c r="H60" s="177"/>
      <c r="I60" s="177"/>
      <c r="J60" s="177"/>
      <c r="K60" s="177"/>
      <c r="L60" s="177"/>
    </row>
    <row r="61" spans="1:12" x14ac:dyDescent="0.4">
      <c r="A61" s="177"/>
      <c r="B61" s="177"/>
      <c r="C61" s="177"/>
      <c r="D61" s="177"/>
      <c r="E61" s="177"/>
      <c r="F61" s="177"/>
      <c r="G61" s="177"/>
      <c r="H61" s="177"/>
      <c r="I61" s="177"/>
      <c r="J61" s="177"/>
      <c r="K61" s="177"/>
      <c r="L61" s="177"/>
    </row>
    <row r="62" spans="1:12" x14ac:dyDescent="0.4">
      <c r="A62" s="177"/>
      <c r="B62" s="177"/>
      <c r="C62" s="177"/>
      <c r="D62" s="177"/>
      <c r="E62" s="177"/>
      <c r="F62" s="177"/>
      <c r="G62" s="177"/>
      <c r="H62" s="177"/>
      <c r="I62" s="177"/>
      <c r="J62" s="177"/>
      <c r="K62" s="177"/>
      <c r="L62" s="177"/>
    </row>
    <row r="63" spans="1:12" x14ac:dyDescent="0.4">
      <c r="A63" s="177"/>
      <c r="B63" s="177"/>
      <c r="C63" s="177"/>
      <c r="D63" s="177"/>
      <c r="E63" s="177"/>
      <c r="F63" s="177"/>
      <c r="G63" s="177"/>
      <c r="H63" s="177"/>
      <c r="I63" s="177"/>
      <c r="J63" s="177"/>
      <c r="K63" s="177"/>
      <c r="L63" s="177"/>
    </row>
    <row r="64" spans="1:12" x14ac:dyDescent="0.4">
      <c r="A64" s="177"/>
      <c r="B64" s="177"/>
      <c r="C64" s="177"/>
      <c r="D64" s="177"/>
      <c r="E64" s="177"/>
      <c r="F64" s="177"/>
      <c r="G64" s="177"/>
      <c r="H64" s="177"/>
      <c r="I64" s="177"/>
      <c r="J64" s="177"/>
      <c r="K64" s="177"/>
      <c r="L64" s="177"/>
    </row>
    <row r="65" spans="1:12" x14ac:dyDescent="0.4">
      <c r="A65" s="177"/>
      <c r="B65" s="177"/>
      <c r="C65" s="177"/>
      <c r="D65" s="177"/>
      <c r="E65" s="177"/>
      <c r="F65" s="177"/>
      <c r="G65" s="177"/>
      <c r="H65" s="177"/>
      <c r="I65" s="177"/>
      <c r="J65" s="177"/>
      <c r="K65" s="177"/>
      <c r="L65" s="177"/>
    </row>
    <row r="66" spans="1:12" x14ac:dyDescent="0.4">
      <c r="A66" s="177"/>
      <c r="B66" s="177"/>
      <c r="C66" s="177"/>
      <c r="D66" s="177"/>
      <c r="E66" s="177"/>
      <c r="F66" s="177"/>
      <c r="G66" s="177"/>
      <c r="H66" s="177"/>
      <c r="I66" s="177"/>
      <c r="J66" s="177"/>
      <c r="K66" s="177"/>
      <c r="L66" s="177"/>
    </row>
    <row r="67" spans="1:12" x14ac:dyDescent="0.4">
      <c r="A67" s="177"/>
      <c r="B67" s="177"/>
      <c r="C67" s="177"/>
      <c r="D67" s="177"/>
      <c r="E67" s="177"/>
      <c r="F67" s="177"/>
      <c r="G67" s="177"/>
      <c r="H67" s="177"/>
      <c r="I67" s="177"/>
      <c r="J67" s="177"/>
      <c r="K67" s="177"/>
      <c r="L67" s="177"/>
    </row>
    <row r="68" spans="1:12" x14ac:dyDescent="0.4">
      <c r="A68" s="177"/>
      <c r="B68" s="177"/>
      <c r="C68" s="177"/>
      <c r="D68" s="177"/>
      <c r="E68" s="177"/>
      <c r="F68" s="177"/>
      <c r="G68" s="177"/>
      <c r="H68" s="177"/>
      <c r="I68" s="177"/>
      <c r="J68" s="177"/>
      <c r="K68" s="177"/>
      <c r="L68" s="177"/>
    </row>
    <row r="69" spans="1:12" x14ac:dyDescent="0.4">
      <c r="A69" s="177"/>
      <c r="B69" s="177"/>
      <c r="C69" s="177"/>
      <c r="D69" s="177"/>
      <c r="E69" s="177"/>
      <c r="F69" s="177"/>
      <c r="G69" s="177"/>
      <c r="H69" s="177"/>
      <c r="I69" s="177"/>
      <c r="J69" s="177"/>
      <c r="K69" s="177"/>
      <c r="L69" s="177"/>
    </row>
    <row r="70" spans="1:12" x14ac:dyDescent="0.4">
      <c r="A70" s="177"/>
      <c r="B70" s="177"/>
      <c r="C70" s="177"/>
      <c r="D70" s="177"/>
      <c r="E70" s="177"/>
      <c r="F70" s="177"/>
      <c r="G70" s="177"/>
      <c r="H70" s="177"/>
      <c r="I70" s="177"/>
      <c r="J70" s="177"/>
      <c r="K70" s="177"/>
      <c r="L70" s="177"/>
    </row>
    <row r="71" spans="1:12" x14ac:dyDescent="0.4">
      <c r="A71" s="177"/>
      <c r="B71" s="177"/>
      <c r="C71" s="177"/>
      <c r="D71" s="177"/>
      <c r="E71" s="177"/>
      <c r="F71" s="177"/>
      <c r="G71" s="177"/>
      <c r="H71" s="177"/>
      <c r="I71" s="177"/>
      <c r="J71" s="177"/>
      <c r="K71" s="177"/>
      <c r="L71" s="177"/>
    </row>
    <row r="72" spans="1:12" x14ac:dyDescent="0.4">
      <c r="A72" s="177"/>
      <c r="B72" s="177"/>
      <c r="C72" s="177"/>
      <c r="D72" s="177"/>
      <c r="E72" s="177"/>
      <c r="F72" s="177"/>
      <c r="G72" s="177"/>
      <c r="H72" s="177"/>
      <c r="I72" s="177"/>
      <c r="J72" s="177"/>
      <c r="K72" s="177"/>
      <c r="L72" s="177"/>
    </row>
    <row r="73" spans="1:12" x14ac:dyDescent="0.4">
      <c r="A73" s="177"/>
      <c r="B73" s="177"/>
      <c r="C73" s="177"/>
      <c r="D73" s="177"/>
      <c r="E73" s="177"/>
      <c r="F73" s="177"/>
      <c r="G73" s="177"/>
      <c r="H73" s="177"/>
      <c r="I73" s="177"/>
      <c r="J73" s="177"/>
      <c r="K73" s="177"/>
      <c r="L73" s="177"/>
    </row>
    <row r="74" spans="1:12" x14ac:dyDescent="0.4">
      <c r="A74" s="177"/>
      <c r="B74" s="177"/>
      <c r="C74" s="177"/>
      <c r="D74" s="177"/>
      <c r="E74" s="177"/>
      <c r="F74" s="177"/>
      <c r="G74" s="177"/>
      <c r="H74" s="177"/>
      <c r="I74" s="177"/>
      <c r="J74" s="177"/>
      <c r="K74" s="177"/>
      <c r="L74" s="177"/>
    </row>
    <row r="75" spans="1:12" x14ac:dyDescent="0.4">
      <c r="A75" s="177"/>
      <c r="B75" s="177"/>
      <c r="C75" s="177"/>
      <c r="D75" s="177"/>
      <c r="E75" s="177"/>
      <c r="F75" s="177"/>
      <c r="G75" s="177"/>
      <c r="H75" s="177"/>
      <c r="I75" s="177"/>
      <c r="J75" s="177"/>
      <c r="K75" s="177"/>
      <c r="L75" s="177"/>
    </row>
    <row r="76" spans="1:12" x14ac:dyDescent="0.4">
      <c r="A76" s="177"/>
      <c r="B76" s="177"/>
      <c r="C76" s="177"/>
      <c r="D76" s="177"/>
      <c r="E76" s="177"/>
      <c r="F76" s="177"/>
      <c r="G76" s="177"/>
      <c r="H76" s="177"/>
      <c r="I76" s="177"/>
      <c r="J76" s="177"/>
      <c r="K76" s="177"/>
      <c r="L76" s="177"/>
    </row>
    <row r="77" spans="1:12" x14ac:dyDescent="0.4">
      <c r="A77" s="177"/>
      <c r="B77" s="177"/>
      <c r="C77" s="177"/>
      <c r="D77" s="177"/>
      <c r="E77" s="177"/>
      <c r="F77" s="177"/>
      <c r="G77" s="177"/>
      <c r="H77" s="177"/>
      <c r="I77" s="177"/>
      <c r="J77" s="177"/>
      <c r="K77" s="177"/>
      <c r="L77" s="177"/>
    </row>
    <row r="78" spans="1:12" x14ac:dyDescent="0.4">
      <c r="A78" s="177"/>
      <c r="B78" s="177"/>
      <c r="C78" s="177"/>
      <c r="D78" s="177"/>
      <c r="E78" s="177"/>
      <c r="F78" s="177"/>
      <c r="G78" s="177"/>
      <c r="H78" s="177"/>
      <c r="I78" s="177"/>
      <c r="J78" s="177"/>
      <c r="K78" s="177"/>
      <c r="L78" s="177"/>
    </row>
    <row r="79" spans="1:12" x14ac:dyDescent="0.4">
      <c r="A79" s="177"/>
      <c r="B79" s="177"/>
      <c r="C79" s="177"/>
      <c r="D79" s="177"/>
      <c r="E79" s="177"/>
      <c r="F79" s="177"/>
      <c r="G79" s="177"/>
      <c r="H79" s="177"/>
      <c r="I79" s="177"/>
      <c r="J79" s="177"/>
      <c r="K79" s="177"/>
      <c r="L79" s="177"/>
    </row>
    <row r="80" spans="1:12" x14ac:dyDescent="0.4">
      <c r="A80" s="177"/>
      <c r="B80" s="177"/>
      <c r="C80" s="177"/>
      <c r="D80" s="177"/>
      <c r="E80" s="177"/>
      <c r="F80" s="177"/>
      <c r="G80" s="177"/>
      <c r="H80" s="177"/>
      <c r="I80" s="177"/>
      <c r="J80" s="177"/>
      <c r="K80" s="177"/>
      <c r="L80" s="177"/>
    </row>
    <row r="81" spans="1:12" x14ac:dyDescent="0.4">
      <c r="A81" s="177"/>
      <c r="B81" s="177"/>
      <c r="C81" s="177"/>
      <c r="D81" s="177"/>
      <c r="E81" s="177"/>
      <c r="F81" s="177"/>
      <c r="G81" s="177"/>
      <c r="H81" s="177"/>
      <c r="I81" s="177"/>
      <c r="J81" s="177"/>
      <c r="K81" s="177"/>
      <c r="L81" s="177"/>
    </row>
    <row r="82" spans="1:12" x14ac:dyDescent="0.4">
      <c r="A82" s="177"/>
      <c r="B82" s="177"/>
      <c r="C82" s="177"/>
      <c r="D82" s="177"/>
      <c r="E82" s="177"/>
      <c r="F82" s="177"/>
      <c r="G82" s="177"/>
      <c r="H82" s="177"/>
      <c r="I82" s="177"/>
      <c r="J82" s="177"/>
      <c r="K82" s="177"/>
      <c r="L82" s="177"/>
    </row>
    <row r="83" spans="1:12" x14ac:dyDescent="0.4">
      <c r="A83" s="177"/>
      <c r="B83" s="177"/>
      <c r="C83" s="177"/>
      <c r="D83" s="177"/>
      <c r="E83" s="177"/>
      <c r="F83" s="177"/>
      <c r="G83" s="177"/>
      <c r="H83" s="177"/>
      <c r="I83" s="177"/>
      <c r="J83" s="177"/>
      <c r="K83" s="177"/>
      <c r="L83" s="177"/>
    </row>
    <row r="84" spans="1:12" x14ac:dyDescent="0.4">
      <c r="A84" s="177"/>
      <c r="B84" s="177"/>
      <c r="C84" s="177"/>
      <c r="D84" s="177"/>
      <c r="E84" s="177"/>
      <c r="F84" s="177"/>
      <c r="G84" s="177"/>
      <c r="H84" s="177"/>
      <c r="I84" s="177"/>
      <c r="J84" s="177"/>
      <c r="K84" s="177"/>
      <c r="L84" s="177"/>
    </row>
    <row r="85" spans="1:12" x14ac:dyDescent="0.4">
      <c r="A85" s="177"/>
      <c r="B85" s="177"/>
      <c r="C85" s="177"/>
      <c r="D85" s="177"/>
      <c r="E85" s="177"/>
      <c r="F85" s="177"/>
      <c r="G85" s="177"/>
      <c r="H85" s="177"/>
      <c r="I85" s="177"/>
      <c r="J85" s="177"/>
      <c r="K85" s="177"/>
      <c r="L85" s="177"/>
    </row>
    <row r="86" spans="1:12" x14ac:dyDescent="0.4">
      <c r="A86" s="177"/>
      <c r="B86" s="177"/>
      <c r="C86" s="177"/>
      <c r="D86" s="177"/>
      <c r="E86" s="177"/>
      <c r="F86" s="177"/>
      <c r="G86" s="177"/>
      <c r="H86" s="177"/>
      <c r="I86" s="177"/>
      <c r="J86" s="177"/>
      <c r="K86" s="177"/>
      <c r="L86" s="177"/>
    </row>
    <row r="87" spans="1:12" x14ac:dyDescent="0.4">
      <c r="A87" s="177"/>
      <c r="B87" s="177"/>
      <c r="C87" s="177"/>
      <c r="D87" s="177"/>
      <c r="E87" s="177"/>
      <c r="F87" s="177"/>
      <c r="G87" s="177"/>
      <c r="H87" s="177"/>
      <c r="I87" s="177"/>
      <c r="J87" s="177"/>
      <c r="K87" s="177"/>
      <c r="L87" s="177"/>
    </row>
    <row r="88" spans="1:12" x14ac:dyDescent="0.4">
      <c r="A88" s="177"/>
      <c r="B88" s="177"/>
      <c r="C88" s="177"/>
      <c r="D88" s="177"/>
      <c r="E88" s="177"/>
      <c r="F88" s="177"/>
      <c r="G88" s="177"/>
      <c r="H88" s="177"/>
      <c r="I88" s="177"/>
      <c r="J88" s="177"/>
      <c r="K88" s="177"/>
      <c r="L88" s="177"/>
    </row>
    <row r="89" spans="1:12" x14ac:dyDescent="0.4">
      <c r="A89" s="177"/>
      <c r="B89" s="177"/>
      <c r="C89" s="177"/>
      <c r="D89" s="177"/>
      <c r="E89" s="177"/>
      <c r="F89" s="177"/>
      <c r="G89" s="177"/>
      <c r="H89" s="177"/>
      <c r="I89" s="177"/>
      <c r="J89" s="177"/>
      <c r="K89" s="177"/>
      <c r="L89" s="177"/>
    </row>
    <row r="90" spans="1:12" x14ac:dyDescent="0.4">
      <c r="A90" s="177"/>
      <c r="B90" s="177"/>
      <c r="C90" s="177"/>
      <c r="D90" s="177"/>
      <c r="E90" s="177"/>
      <c r="F90" s="177"/>
      <c r="G90" s="177"/>
      <c r="H90" s="177"/>
      <c r="I90" s="177"/>
      <c r="J90" s="177"/>
      <c r="K90" s="177"/>
      <c r="L90" s="177"/>
    </row>
    <row r="91" spans="1:12" x14ac:dyDescent="0.4">
      <c r="A91" s="177"/>
      <c r="B91" s="177"/>
      <c r="C91" s="177"/>
      <c r="D91" s="177"/>
      <c r="E91" s="177"/>
      <c r="F91" s="177"/>
      <c r="G91" s="177"/>
      <c r="H91" s="177"/>
      <c r="I91" s="177"/>
      <c r="J91" s="177"/>
      <c r="K91" s="177"/>
      <c r="L91" s="177"/>
    </row>
    <row r="92" spans="1:12" x14ac:dyDescent="0.4">
      <c r="A92" s="177"/>
      <c r="B92" s="177"/>
      <c r="C92" s="177"/>
      <c r="D92" s="177"/>
      <c r="E92" s="177"/>
      <c r="F92" s="177"/>
      <c r="G92" s="177"/>
      <c r="H92" s="177"/>
      <c r="I92" s="177"/>
      <c r="J92" s="177"/>
      <c r="K92" s="177"/>
      <c r="L92" s="177"/>
    </row>
    <row r="93" spans="1:12" x14ac:dyDescent="0.4">
      <c r="A93" s="177"/>
      <c r="B93" s="177"/>
      <c r="C93" s="177"/>
      <c r="D93" s="177"/>
      <c r="E93" s="177"/>
      <c r="F93" s="177"/>
      <c r="G93" s="177"/>
      <c r="H93" s="177"/>
      <c r="I93" s="177"/>
      <c r="J93" s="177"/>
      <c r="K93" s="177"/>
      <c r="L93" s="177"/>
    </row>
    <row r="94" spans="1:12" x14ac:dyDescent="0.4">
      <c r="A94" s="177"/>
      <c r="B94" s="177"/>
      <c r="C94" s="177"/>
      <c r="D94" s="177"/>
      <c r="E94" s="177"/>
      <c r="F94" s="177"/>
      <c r="G94" s="177"/>
      <c r="H94" s="177"/>
      <c r="I94" s="177"/>
      <c r="J94" s="177"/>
      <c r="K94" s="177"/>
      <c r="L94" s="177"/>
    </row>
    <row r="95" spans="1:12" x14ac:dyDescent="0.4">
      <c r="A95" s="177"/>
      <c r="B95" s="177"/>
      <c r="C95" s="177"/>
      <c r="D95" s="177"/>
      <c r="E95" s="177"/>
      <c r="F95" s="177"/>
      <c r="G95" s="177"/>
      <c r="H95" s="177"/>
      <c r="I95" s="177"/>
      <c r="J95" s="177"/>
      <c r="K95" s="177"/>
      <c r="L95" s="177"/>
    </row>
    <row r="96" spans="1:12" x14ac:dyDescent="0.4">
      <c r="A96" s="177"/>
      <c r="B96" s="177"/>
      <c r="C96" s="177"/>
      <c r="D96" s="177"/>
      <c r="E96" s="177"/>
      <c r="F96" s="177"/>
      <c r="G96" s="177"/>
      <c r="H96" s="177"/>
      <c r="I96" s="177"/>
      <c r="J96" s="177"/>
      <c r="K96" s="177"/>
      <c r="L96" s="177"/>
    </row>
    <row r="97" spans="1:12" x14ac:dyDescent="0.4">
      <c r="A97" s="177"/>
      <c r="B97" s="177"/>
      <c r="C97" s="177"/>
      <c r="D97" s="177"/>
      <c r="E97" s="177"/>
      <c r="F97" s="177"/>
      <c r="G97" s="177"/>
      <c r="H97" s="177"/>
      <c r="I97" s="177"/>
      <c r="J97" s="177"/>
      <c r="K97" s="177"/>
      <c r="L97" s="177"/>
    </row>
    <row r="98" spans="1:12" x14ac:dyDescent="0.4">
      <c r="A98" s="177"/>
      <c r="B98" s="177"/>
      <c r="C98" s="177"/>
      <c r="D98" s="177"/>
      <c r="E98" s="177"/>
      <c r="F98" s="177"/>
      <c r="G98" s="177"/>
      <c r="H98" s="177"/>
      <c r="I98" s="177"/>
      <c r="J98" s="177"/>
      <c r="K98" s="177"/>
      <c r="L98" s="177"/>
    </row>
    <row r="99" spans="1:12" x14ac:dyDescent="0.4">
      <c r="A99" s="177"/>
      <c r="B99" s="177"/>
      <c r="C99" s="177"/>
      <c r="D99" s="177"/>
      <c r="E99" s="177"/>
      <c r="F99" s="177"/>
      <c r="G99" s="177"/>
      <c r="H99" s="177"/>
      <c r="I99" s="177"/>
      <c r="J99" s="177"/>
      <c r="K99" s="177"/>
      <c r="L99" s="177"/>
    </row>
    <row r="100" spans="1:12" x14ac:dyDescent="0.4">
      <c r="A100" s="177"/>
      <c r="B100" s="177"/>
      <c r="C100" s="177"/>
      <c r="D100" s="177"/>
      <c r="E100" s="177"/>
      <c r="F100" s="177"/>
      <c r="G100" s="177"/>
      <c r="H100" s="177"/>
      <c r="I100" s="177"/>
      <c r="J100" s="177"/>
      <c r="K100" s="177"/>
      <c r="L100" s="177"/>
    </row>
    <row r="101" spans="1:12" x14ac:dyDescent="0.4">
      <c r="A101" s="177"/>
      <c r="B101" s="177"/>
      <c r="C101" s="177"/>
      <c r="D101" s="177"/>
      <c r="E101" s="177"/>
      <c r="F101" s="177"/>
      <c r="G101" s="177"/>
      <c r="H101" s="177"/>
      <c r="I101" s="177"/>
      <c r="J101" s="177"/>
      <c r="K101" s="177"/>
      <c r="L101" s="177"/>
    </row>
    <row r="102" spans="1:12" x14ac:dyDescent="0.4">
      <c r="A102" s="177"/>
      <c r="B102" s="177"/>
      <c r="C102" s="177"/>
      <c r="D102" s="177"/>
      <c r="E102" s="177"/>
      <c r="F102" s="177"/>
      <c r="G102" s="177"/>
      <c r="H102" s="177"/>
      <c r="I102" s="177"/>
      <c r="J102" s="177"/>
      <c r="K102" s="177"/>
      <c r="L102" s="177"/>
    </row>
    <row r="103" spans="1:12" x14ac:dyDescent="0.4">
      <c r="A103" s="177"/>
      <c r="B103" s="177"/>
      <c r="C103" s="177"/>
      <c r="D103" s="177"/>
      <c r="E103" s="177"/>
      <c r="F103" s="177"/>
      <c r="G103" s="177"/>
      <c r="H103" s="177"/>
      <c r="I103" s="177"/>
      <c r="J103" s="177"/>
      <c r="K103" s="177"/>
      <c r="L103" s="177"/>
    </row>
    <row r="104" spans="1:12" x14ac:dyDescent="0.4">
      <c r="A104" s="177"/>
      <c r="B104" s="177"/>
      <c r="C104" s="177"/>
      <c r="D104" s="177"/>
      <c r="E104" s="177"/>
      <c r="F104" s="177"/>
      <c r="G104" s="177"/>
      <c r="H104" s="177"/>
      <c r="I104" s="177"/>
      <c r="J104" s="177"/>
      <c r="K104" s="177"/>
      <c r="L104" s="177"/>
    </row>
    <row r="105" spans="1:12" x14ac:dyDescent="0.4">
      <c r="A105" s="177"/>
      <c r="B105" s="177"/>
      <c r="C105" s="177"/>
      <c r="D105" s="177"/>
      <c r="E105" s="177"/>
      <c r="F105" s="177"/>
      <c r="G105" s="177"/>
      <c r="H105" s="177"/>
      <c r="I105" s="177"/>
      <c r="J105" s="177"/>
      <c r="K105" s="177"/>
      <c r="L105" s="177"/>
    </row>
    <row r="106" spans="1:12" x14ac:dyDescent="0.4">
      <c r="A106" s="177"/>
      <c r="B106" s="177"/>
      <c r="C106" s="177"/>
      <c r="D106" s="177"/>
      <c r="E106" s="177"/>
      <c r="F106" s="177"/>
      <c r="G106" s="177"/>
      <c r="H106" s="177"/>
      <c r="I106" s="177"/>
      <c r="J106" s="177"/>
      <c r="K106" s="177"/>
      <c r="L106" s="177"/>
    </row>
    <row r="107" spans="1:12" x14ac:dyDescent="0.4">
      <c r="A107" s="177"/>
      <c r="B107" s="177"/>
      <c r="C107" s="177"/>
      <c r="D107" s="177"/>
      <c r="E107" s="177"/>
      <c r="F107" s="177"/>
      <c r="G107" s="177"/>
      <c r="H107" s="177"/>
      <c r="I107" s="177"/>
      <c r="J107" s="177"/>
      <c r="K107" s="177"/>
      <c r="L107" s="177"/>
    </row>
    <row r="108" spans="1:12" x14ac:dyDescent="0.4">
      <c r="A108" s="177"/>
      <c r="B108" s="177"/>
      <c r="C108" s="177"/>
      <c r="D108" s="177"/>
      <c r="E108" s="177"/>
      <c r="F108" s="177"/>
      <c r="G108" s="177"/>
      <c r="H108" s="177"/>
      <c r="I108" s="177"/>
      <c r="J108" s="177"/>
      <c r="K108" s="177"/>
      <c r="L108" s="177"/>
    </row>
    <row r="109" spans="1:12" x14ac:dyDescent="0.4">
      <c r="A109" s="177"/>
      <c r="B109" s="177"/>
      <c r="C109" s="177"/>
      <c r="D109" s="177"/>
      <c r="E109" s="177"/>
      <c r="F109" s="177"/>
      <c r="G109" s="177"/>
      <c r="H109" s="177"/>
      <c r="I109" s="177"/>
      <c r="J109" s="177"/>
      <c r="K109" s="177"/>
      <c r="L109" s="177"/>
    </row>
    <row r="110" spans="1:12" x14ac:dyDescent="0.4">
      <c r="A110" s="177"/>
      <c r="B110" s="177"/>
      <c r="C110" s="177"/>
      <c r="D110" s="177"/>
      <c r="E110" s="177"/>
      <c r="F110" s="177"/>
      <c r="G110" s="177"/>
      <c r="H110" s="177"/>
      <c r="I110" s="177"/>
      <c r="J110" s="177"/>
      <c r="K110" s="177"/>
      <c r="L110" s="177"/>
    </row>
    <row r="111" spans="1:12" x14ac:dyDescent="0.4">
      <c r="A111" s="177"/>
      <c r="B111" s="177"/>
      <c r="C111" s="177"/>
      <c r="D111" s="177"/>
      <c r="E111" s="177"/>
      <c r="F111" s="177"/>
      <c r="G111" s="177"/>
      <c r="H111" s="177"/>
      <c r="I111" s="177"/>
      <c r="J111" s="177"/>
      <c r="K111" s="177"/>
      <c r="L111" s="177"/>
    </row>
    <row r="112" spans="1:12" x14ac:dyDescent="0.4">
      <c r="A112" s="177"/>
      <c r="B112" s="177"/>
      <c r="C112" s="177"/>
      <c r="D112" s="177"/>
      <c r="E112" s="177"/>
      <c r="F112" s="177"/>
      <c r="G112" s="177"/>
      <c r="H112" s="177"/>
      <c r="I112" s="177"/>
      <c r="J112" s="177"/>
      <c r="K112" s="177"/>
      <c r="L112" s="177"/>
    </row>
    <row r="113" spans="1:12" x14ac:dyDescent="0.4">
      <c r="A113" s="177"/>
      <c r="B113" s="177"/>
      <c r="C113" s="177"/>
      <c r="D113" s="177"/>
      <c r="E113" s="177"/>
      <c r="F113" s="177"/>
      <c r="G113" s="177"/>
      <c r="H113" s="177"/>
      <c r="I113" s="177"/>
      <c r="J113" s="177"/>
      <c r="K113" s="177"/>
      <c r="L113" s="177"/>
    </row>
    <row r="114" spans="1:12" x14ac:dyDescent="0.4">
      <c r="A114" s="177"/>
      <c r="B114" s="177"/>
      <c r="C114" s="177"/>
      <c r="D114" s="177"/>
      <c r="E114" s="177"/>
      <c r="F114" s="177"/>
      <c r="G114" s="177"/>
      <c r="H114" s="177"/>
      <c r="I114" s="177"/>
      <c r="J114" s="177"/>
      <c r="K114" s="177"/>
      <c r="L114" s="177"/>
    </row>
    <row r="115" spans="1:12" x14ac:dyDescent="0.4">
      <c r="A115" s="177"/>
      <c r="B115" s="177"/>
      <c r="C115" s="177"/>
      <c r="D115" s="177"/>
      <c r="E115" s="177"/>
      <c r="F115" s="177"/>
      <c r="G115" s="177"/>
      <c r="H115" s="177"/>
      <c r="I115" s="177"/>
      <c r="J115" s="177"/>
      <c r="K115" s="177"/>
      <c r="L115" s="177"/>
    </row>
    <row r="116" spans="1:12" x14ac:dyDescent="0.4">
      <c r="A116" s="177"/>
      <c r="B116" s="177"/>
      <c r="C116" s="177"/>
      <c r="D116" s="177"/>
      <c r="E116" s="177"/>
      <c r="F116" s="177"/>
      <c r="G116" s="177"/>
      <c r="H116" s="177"/>
      <c r="I116" s="177"/>
      <c r="J116" s="177"/>
      <c r="K116" s="177"/>
      <c r="L116" s="177"/>
    </row>
    <row r="117" spans="1:12" x14ac:dyDescent="0.4">
      <c r="A117" s="177"/>
      <c r="B117" s="177"/>
      <c r="C117" s="177"/>
      <c r="D117" s="177"/>
      <c r="E117" s="177"/>
      <c r="F117" s="177"/>
      <c r="G117" s="177"/>
      <c r="H117" s="177"/>
      <c r="I117" s="177"/>
      <c r="J117" s="177"/>
      <c r="K117" s="177"/>
      <c r="L117" s="177"/>
    </row>
    <row r="118" spans="1:12" x14ac:dyDescent="0.4">
      <c r="A118" s="177"/>
      <c r="B118" s="177"/>
      <c r="C118" s="177"/>
      <c r="D118" s="177"/>
      <c r="E118" s="177"/>
      <c r="F118" s="177"/>
      <c r="G118" s="177"/>
      <c r="H118" s="177"/>
      <c r="I118" s="177"/>
      <c r="J118" s="177"/>
      <c r="K118" s="177"/>
      <c r="L118" s="177"/>
    </row>
    <row r="119" spans="1:12" x14ac:dyDescent="0.4">
      <c r="A119" s="177"/>
      <c r="B119" s="177"/>
      <c r="C119" s="177"/>
      <c r="D119" s="177"/>
      <c r="E119" s="177"/>
      <c r="F119" s="177"/>
      <c r="G119" s="177"/>
      <c r="H119" s="177"/>
      <c r="I119" s="177"/>
      <c r="J119" s="177"/>
      <c r="K119" s="177"/>
      <c r="L119" s="177"/>
    </row>
    <row r="120" spans="1:12" x14ac:dyDescent="0.4">
      <c r="A120" s="177"/>
      <c r="B120" s="177"/>
      <c r="C120" s="177"/>
      <c r="D120" s="177"/>
      <c r="E120" s="177"/>
      <c r="F120" s="177"/>
      <c r="G120" s="177"/>
      <c r="H120" s="177"/>
      <c r="I120" s="177"/>
      <c r="J120" s="177"/>
      <c r="K120" s="177"/>
      <c r="L120" s="177"/>
    </row>
    <row r="121" spans="1:12" x14ac:dyDescent="0.4">
      <c r="A121" s="177"/>
      <c r="B121" s="177"/>
      <c r="C121" s="177"/>
      <c r="D121" s="177"/>
      <c r="E121" s="177"/>
      <c r="F121" s="177"/>
      <c r="G121" s="177"/>
      <c r="H121" s="177"/>
      <c r="I121" s="177"/>
      <c r="J121" s="177"/>
      <c r="K121" s="177"/>
      <c r="L121" s="177"/>
    </row>
    <row r="122" spans="1:12" x14ac:dyDescent="0.4">
      <c r="A122" s="177"/>
      <c r="B122" s="177"/>
      <c r="C122" s="177"/>
      <c r="D122" s="177"/>
      <c r="E122" s="177"/>
      <c r="F122" s="177"/>
      <c r="G122" s="177"/>
      <c r="H122" s="177"/>
      <c r="I122" s="177"/>
      <c r="J122" s="177"/>
      <c r="K122" s="177"/>
      <c r="L122" s="177"/>
    </row>
    <row r="123" spans="1:12" x14ac:dyDescent="0.4">
      <c r="A123" s="177"/>
      <c r="B123" s="177"/>
      <c r="C123" s="177"/>
      <c r="D123" s="177"/>
      <c r="E123" s="177"/>
      <c r="F123" s="177"/>
      <c r="G123" s="177"/>
      <c r="H123" s="177"/>
      <c r="I123" s="177"/>
      <c r="J123" s="177"/>
      <c r="K123" s="177"/>
      <c r="L123" s="177"/>
    </row>
    <row r="124" spans="1:12" x14ac:dyDescent="0.4">
      <c r="A124" s="177"/>
      <c r="B124" s="177"/>
      <c r="C124" s="177"/>
      <c r="D124" s="177"/>
      <c r="E124" s="177"/>
      <c r="F124" s="177"/>
      <c r="G124" s="177"/>
      <c r="H124" s="177"/>
      <c r="I124" s="177"/>
      <c r="J124" s="177"/>
      <c r="K124" s="177"/>
      <c r="L124" s="177"/>
    </row>
    <row r="125" spans="1:12" x14ac:dyDescent="0.4">
      <c r="A125" s="177"/>
      <c r="B125" s="177"/>
      <c r="C125" s="177"/>
      <c r="D125" s="177"/>
      <c r="E125" s="177"/>
      <c r="F125" s="177"/>
      <c r="G125" s="177"/>
      <c r="H125" s="177"/>
      <c r="I125" s="177"/>
      <c r="J125" s="177"/>
      <c r="K125" s="177"/>
      <c r="L125" s="177"/>
    </row>
    <row r="126" spans="1:12" x14ac:dyDescent="0.4">
      <c r="A126" s="177"/>
      <c r="B126" s="177"/>
      <c r="C126" s="177"/>
      <c r="D126" s="177"/>
      <c r="E126" s="177"/>
      <c r="F126" s="177"/>
      <c r="G126" s="177"/>
      <c r="H126" s="177"/>
      <c r="I126" s="177"/>
      <c r="J126" s="177"/>
      <c r="K126" s="177"/>
      <c r="L126" s="177"/>
    </row>
    <row r="127" spans="1:12" x14ac:dyDescent="0.4">
      <c r="A127" s="177"/>
      <c r="B127" s="177"/>
      <c r="C127" s="177"/>
      <c r="D127" s="177"/>
      <c r="E127" s="177"/>
      <c r="F127" s="177"/>
      <c r="G127" s="177"/>
      <c r="H127" s="177"/>
      <c r="I127" s="177"/>
      <c r="J127" s="177"/>
      <c r="K127" s="177"/>
      <c r="L127" s="177"/>
    </row>
    <row r="128" spans="1:12" x14ac:dyDescent="0.4">
      <c r="A128" s="177"/>
      <c r="B128" s="177"/>
      <c r="C128" s="177"/>
      <c r="D128" s="177"/>
      <c r="E128" s="177"/>
      <c r="F128" s="177"/>
      <c r="G128" s="177"/>
      <c r="H128" s="177"/>
      <c r="I128" s="177"/>
      <c r="J128" s="177"/>
      <c r="K128" s="177"/>
      <c r="L128" s="177"/>
    </row>
    <row r="129" spans="1:12" x14ac:dyDescent="0.4">
      <c r="A129" s="177"/>
      <c r="B129" s="177"/>
      <c r="C129" s="177"/>
      <c r="D129" s="177"/>
      <c r="E129" s="177"/>
      <c r="F129" s="177"/>
      <c r="G129" s="177"/>
      <c r="H129" s="177"/>
      <c r="I129" s="177"/>
      <c r="J129" s="177"/>
      <c r="K129" s="177"/>
      <c r="L129" s="177"/>
    </row>
    <row r="130" spans="1:12" x14ac:dyDescent="0.4">
      <c r="A130" s="177"/>
      <c r="B130" s="177"/>
      <c r="C130" s="177"/>
      <c r="D130" s="177"/>
      <c r="E130" s="177"/>
      <c r="F130" s="177"/>
      <c r="G130" s="177"/>
      <c r="H130" s="177"/>
      <c r="I130" s="177"/>
      <c r="J130" s="177"/>
      <c r="K130" s="177"/>
      <c r="L130" s="177"/>
    </row>
    <row r="131" spans="1:12" x14ac:dyDescent="0.4">
      <c r="A131" s="177"/>
      <c r="B131" s="177"/>
      <c r="C131" s="177"/>
      <c r="D131" s="177"/>
      <c r="E131" s="177"/>
      <c r="F131" s="177"/>
      <c r="G131" s="177"/>
      <c r="H131" s="177"/>
      <c r="I131" s="177"/>
      <c r="J131" s="177"/>
      <c r="K131" s="177"/>
      <c r="L131" s="177"/>
    </row>
    <row r="132" spans="1:12" x14ac:dyDescent="0.4">
      <c r="A132" s="177"/>
      <c r="B132" s="177"/>
      <c r="C132" s="177"/>
      <c r="D132" s="177"/>
      <c r="E132" s="177"/>
      <c r="F132" s="177"/>
      <c r="G132" s="177"/>
      <c r="H132" s="177"/>
      <c r="I132" s="177"/>
      <c r="J132" s="177"/>
      <c r="K132" s="177"/>
      <c r="L132" s="177"/>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【記載例】小規模多機能型居宅介護</vt:lpstr>
      <vt:lpstr>【記載例】シフト記号表（勤務時間帯）</vt:lpstr>
      <vt:lpstr>小規模多機能型居宅介護</vt:lpstr>
      <vt:lpstr>シフト記号表（勤務時間帯）</vt:lpstr>
      <vt:lpstr>記入方法</vt:lpstr>
      <vt:lpstr>プルダウン・リスト</vt:lpstr>
      <vt:lpstr>'【記載例】シフト記号表（勤務時間帯）'!Print_Area</vt:lpstr>
      <vt:lpstr>【記載例】小規模多機能型居宅介護!Print_Area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角田　希望子</cp:lastModifiedBy>
  <cp:lastPrinted>2021-02-17T04:26:59Z</cp:lastPrinted>
  <dcterms:created xsi:type="dcterms:W3CDTF">2020-01-28T01:12:50Z</dcterms:created>
  <dcterms:modified xsi:type="dcterms:W3CDTF">2021-03-29T02:04:09Z</dcterms:modified>
</cp:coreProperties>
</file>